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0"/>
  </bookViews>
  <sheets>
    <sheet name="大会要項" sheetId="1" r:id="rId1"/>
    <sheet name="申込" sheetId="2" r:id="rId2"/>
    <sheet name="総括" sheetId="3" r:id="rId3"/>
    <sheet name="チェックシート" sheetId="4" r:id="rId4"/>
  </sheets>
  <externalReferences>
    <externalReference r:id="rId7"/>
  </externalReferences>
  <definedNames>
    <definedName name="_xlnm.Print_Area" localSheetId="1">'申込'!$A$1:$AA$71</definedName>
    <definedName name="_xlnm.Print_Area" localSheetId="2">'総括'!$A$1:$S$21</definedName>
    <definedName name="_xlnm.Print_Area" localSheetId="0">'大会要項'!$A$1:$F$57</definedName>
    <definedName name="_xlnm.Print_Titles" localSheetId="1">'申込'!$2:$2</definedName>
  </definedNames>
  <calcPr fullCalcOnLoad="1"/>
</workbook>
</file>

<file path=xl/comments2.xml><?xml version="1.0" encoding="utf-8"?>
<comments xmlns="http://schemas.openxmlformats.org/spreadsheetml/2006/main">
  <authors>
    <author>mamiyan</author>
  </authors>
  <commentList>
    <comment ref="B6" authorId="0">
      <text>
        <r>
          <rPr>
            <sz val="9"/>
            <rFont val="ＭＳ Ｐゴシック"/>
            <family val="3"/>
          </rPr>
          <t xml:space="preserve">所属コード一覧から確認してください。
</t>
        </r>
      </text>
    </comment>
    <comment ref="E6" authorId="0">
      <text>
        <r>
          <rPr>
            <b/>
            <sz val="9"/>
            <rFont val="ＭＳ Ｐゴシック"/>
            <family val="3"/>
          </rPr>
          <t>各団体の割り当て番号を確認。(年度内同一番号を使用）
室蘭地区以外も持っている番号で対応します。</t>
        </r>
      </text>
    </comment>
    <comment ref="F6" authorId="0">
      <text>
        <r>
          <rPr>
            <b/>
            <sz val="9"/>
            <rFont val="ＭＳ Ｐゴシック"/>
            <family val="3"/>
          </rPr>
          <t>全角５文字を基本とする
例）「室蘭＿太郎」
　　「地球岬花子」
　　「室蘭＿＿奏」</t>
        </r>
      </text>
    </comment>
    <comment ref="G6" authorId="0">
      <text>
        <r>
          <rPr>
            <b/>
            <sz val="9"/>
            <rFont val="ＭＳ Ｐゴシック"/>
            <family val="3"/>
          </rPr>
          <t>半角で苗字と名前の間に半角スペース
例）ﾑﾛﾗﾝ_ﾀﾛｳ</t>
        </r>
      </text>
    </comment>
    <comment ref="L6" authorId="0">
      <text>
        <r>
          <rPr>
            <b/>
            <sz val="9"/>
            <rFont val="ＭＳ Ｐゴシック"/>
            <family val="3"/>
          </rPr>
          <t>学年を選択
少年団、中等教育学校において中学生はJの頭文字があるものを選択します。</t>
        </r>
      </text>
    </comment>
    <comment ref="M6" authorId="0">
      <text>
        <r>
          <rPr>
            <b/>
            <sz val="9"/>
            <rFont val="ＭＳ Ｐゴシック"/>
            <family val="3"/>
          </rPr>
          <t>半角数字で西暦年を入力してください。</t>
        </r>
      </text>
    </comment>
    <comment ref="N6" authorId="0">
      <text>
        <r>
          <rPr>
            <b/>
            <sz val="9"/>
            <rFont val="ＭＳ Ｐゴシック"/>
            <family val="3"/>
          </rPr>
          <t>半角数字で入力
例）１月１日→「101」
　　１０月1日→「1001」</t>
        </r>
      </text>
    </comment>
    <comment ref="P6" authorId="0">
      <text>
        <r>
          <rPr>
            <b/>
            <sz val="9"/>
            <rFont val="ＭＳ Ｐゴシック"/>
            <family val="3"/>
          </rPr>
          <t>リストから選択してください。</t>
        </r>
      </text>
    </comment>
    <comment ref="R6" authorId="0">
      <text>
        <r>
          <rPr>
            <b/>
            <sz val="9"/>
            <rFont val="ＭＳ Ｐゴシック"/>
            <family val="3"/>
          </rPr>
          <t>半角数字で入力します。今ｼｰｽﾞﾝ最初の場合、昨ｼｰｽﾞﾝの最高記録を入力。
【トラックは小数表示　　12.10　　5.40.00】
【ﾌｨｰﾙﾄﾞはm(半角)表示　5m10　51m00】</t>
        </r>
      </text>
    </comment>
    <comment ref="T6" authorId="0">
      <text>
        <r>
          <rPr>
            <b/>
            <sz val="9"/>
            <rFont val="ＭＳ Ｐゴシック"/>
            <family val="3"/>
          </rPr>
          <t>リストから選択してください。</t>
        </r>
      </text>
    </comment>
    <comment ref="X6" authorId="0">
      <text>
        <r>
          <rPr>
            <b/>
            <sz val="9"/>
            <rFont val="ＭＳ Ｐゴシック"/>
            <family val="3"/>
          </rPr>
          <t>リストから選択してください。</t>
        </r>
      </text>
    </comment>
    <comment ref="AA6" authorId="0">
      <text>
        <r>
          <rPr>
            <b/>
            <sz val="9"/>
            <rFont val="ＭＳ Ｐゴシック"/>
            <family val="3"/>
          </rPr>
          <t>１つのリレー種目で1ﾁｰﾑのみｴﾝﾄﾘｰの場合は入力不要
複数ﾁｰﾑが出場する場合はｱﾙﾌｧﾍﾞｯﾄを選択</t>
        </r>
      </text>
    </comment>
  </commentList>
</comments>
</file>

<file path=xl/sharedStrings.xml><?xml version="1.0" encoding="utf-8"?>
<sst xmlns="http://schemas.openxmlformats.org/spreadsheetml/2006/main" count="422" uniqueCount="320">
  <si>
    <t>１．主　　催</t>
  </si>
  <si>
    <t>２００ｍ，４００ｍ，８００ｍ，１５００ｍ，３０００ｍ</t>
  </si>
  <si>
    <t>４種競技(①１００mＨ　②走高跳　③砲丸投　④２００ｍ)</t>
  </si>
  <si>
    <t>(１)学校対抗とせず、個人選手権方式とする。</t>
  </si>
  <si>
    <t>各種目３位までの入賞者は表彰をする。8位（リレー3位）まで賞状を授与する。</t>
  </si>
  <si>
    <t>２００ｍ, ８００ｍ，１５００ｍ,３０００ｍ</t>
  </si>
  <si>
    <t>(１)苫小牧地方陸協より割り当てられた番号を規定の形式で使用してください。</t>
  </si>
  <si>
    <t>４種競技(①１１０ｍＨ　②砲丸投４kg　③走高跳　④４００ｍ)</t>
  </si>
  <si>
    <t>(２)走高跳の開始の高さは、男子１ｍ15、女子１ｍ05とする。　</t>
  </si>
  <si>
    <t>　　　　　※出場選手は自己記録が開始の高さに達していることが望ましい。</t>
  </si>
  <si>
    <t>(２)割り当ての番号で不足の場合は1000番を加えて下さい。</t>
  </si>
  <si>
    <t>※3日以内に返信がない場合は問い合わせください。</t>
  </si>
  <si>
    <t>(３)８００ｍ・１５００ｍ・３０００ｍで複数組の場合はタイムレースとする。</t>
  </si>
  <si>
    <t>※１　当日大会本部で受付時に、お支払いください。</t>
  </si>
  <si>
    <t>※２　苫小牧市内中学校は苫小牧市中体連より支出するため，参加料はかからない。</t>
  </si>
  <si>
    <t>苫小牧東５３１～５３５　勇払５３６～５４０　　凌雲　２９１～３１０　　和光２６１～２９０</t>
  </si>
  <si>
    <t>光洋３１１～３３０　　　啓北５６１～５６５　　沼ノ端３３１～３３５　　開成５６６～５７０</t>
  </si>
  <si>
    <t>明倫３４６～３６０　　　啓明３６１～３７５　　植苗　５９１～５９５　　明野４４１～４５０</t>
  </si>
  <si>
    <t>緑陵５９６～６００　　　青翔３７６～３９０　　白老　４７１～４８０　　白翔６２１～６２５</t>
  </si>
  <si>
    <t>早来６２６～６３０　　　追分５０１～５１０　　厚真　６５１～６５５　　厚南３９１～４０５</t>
  </si>
  <si>
    <t>鵡川６５６～６６０　　　穂別４０６～４２０　　ウトナイ３３６～３４５　　富川６８１～６８５　</t>
  </si>
  <si>
    <t>厚賀６８６～６９０　　　門別７１１～７１５　　日高７１６～７２０　　平取７３１～７３５　　</t>
  </si>
  <si>
    <t>振内７３６～７４０　　　新冠７７１～７７５　　静内７７６～７８０　　静内第三８０１～８０５　　</t>
  </si>
  <si>
    <t>三石８０６～８１０　　　浦河第一８３１～８３５　浦河第二８３６～８４０</t>
  </si>
  <si>
    <t>荻伏８６１～８６５　　　様似８６６～８７０　　えりも８９１～８９５</t>
  </si>
  <si>
    <t>苫小牧市　　　（公財）苫小牧市スポーツ協会</t>
  </si>
  <si>
    <t>東胆振中体連陸上競技専門委員会</t>
  </si>
  <si>
    <t>【男子】</t>
  </si>
  <si>
    <t>【女子】</t>
  </si>
  <si>
    <t>１年１００ｍ，２年１００ｍ</t>
  </si>
  <si>
    <t>１年１００ｍ，２年１００ｍ</t>
  </si>
  <si>
    <t>(１)１種目１校からの出場者数の制限はなしとする。</t>
  </si>
  <si>
    <t>１種目－1,300円</t>
  </si>
  <si>
    <t>【大会前／提出用】新型コロナウイルス感染症についての体調管理チェックシート</t>
  </si>
  <si>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</si>
  <si>
    <t>※大会1週間前から記入し、大会当日、主催者の指示に従い指定の場所に提出すること</t>
  </si>
  <si>
    <t>※該当しない場合は✔を入れ、該当する場合は〇を記入すること（体温0.1℃単位の数字を記入）</t>
  </si>
  <si>
    <t>No.</t>
  </si>
  <si>
    <t>チェックリスト</t>
  </si>
  <si>
    <t>／</t>
  </si>
  <si>
    <t>／</t>
  </si>
  <si>
    <t>／</t>
  </si>
  <si>
    <t>／</t>
  </si>
  <si>
    <t>／</t>
  </si>
  <si>
    <t>のどの痛みがある</t>
  </si>
  <si>
    <t>咳（せき）が出る</t>
  </si>
  <si>
    <t>痰（たん）がでたり、からんだりする</t>
  </si>
  <si>
    <t>鼻水（はなみず）、鼻づまりがある　※アレルギーを除く</t>
  </si>
  <si>
    <t>頭が痛い</t>
  </si>
  <si>
    <t>体のだるさなどがある</t>
  </si>
  <si>
    <t>発熱の症状がある</t>
  </si>
  <si>
    <t>息苦しさがある</t>
  </si>
  <si>
    <t>味覚異常(味がしない)</t>
  </si>
  <si>
    <t>嗅覚異常(匂いがしない)</t>
  </si>
  <si>
    <t>体温</t>
  </si>
  <si>
    <t>℃</t>
  </si>
  <si>
    <t>℃</t>
  </si>
  <si>
    <t>℃</t>
  </si>
  <si>
    <t>℃</t>
  </si>
  <si>
    <t>℃</t>
  </si>
  <si>
    <t>氏名　　　　　　　　　　　　　　　　　　　　　</t>
  </si>
  <si>
    <t>所属（学校名など）　　　　　　　　　　　　　　　　　　　　　</t>
  </si>
  <si>
    <t>※参加者が未成年の場合</t>
  </si>
  <si>
    <t>連絡先（電話番号）　　　　　　　　　　　   　　</t>
  </si>
  <si>
    <t>保護者氏名　　　　　　　　　　　　　　　　　　　　　　　　　</t>
  </si>
  <si>
    <t>２種目－1,500円</t>
  </si>
  <si>
    <t>リレー－2,000円</t>
  </si>
  <si>
    <t>砲丸投（5.0kg）,円盤投（1.5㎏），ジャベリックスロー</t>
  </si>
  <si>
    <t>砲丸投（2.721kg）,円盤投（1.0㎏），ジャベリックスロー</t>
  </si>
  <si>
    <t>(１)総括参加申込書と参加申込一覧を記入し、送信して下さい。</t>
  </si>
  <si>
    <t>(２)参加申込一覧にナンバーカード（ＮＣ）も記入して下さい。</t>
  </si>
  <si>
    <t>４×１００ｍＲ，１１０ｍＨ（0.914ｍ/9.14ｍ）１年１００mH（0.838m/8.5m）</t>
  </si>
  <si>
    <t>４×１００ｍＲ，１００ｍＨ（0.762ｍ/8ｍ）</t>
  </si>
  <si>
    <t>(２)ひとりの出場は２種目までとする。</t>
  </si>
  <si>
    <t>２．共　　催</t>
  </si>
  <si>
    <t>苫小牧陸上競技協会　　苫小牧市中学校体育連盟　</t>
  </si>
  <si>
    <t>苫小牧市教育委員会　胆振中学校体育連盟</t>
  </si>
  <si>
    <t>３．主　　管</t>
  </si>
  <si>
    <t>４．後　　援</t>
  </si>
  <si>
    <t>５．期　　日</t>
  </si>
  <si>
    <t>６．会　　場</t>
  </si>
  <si>
    <t>７．種　　目</t>
  </si>
  <si>
    <t>８．競技規定</t>
  </si>
  <si>
    <t xml:space="preserve">
９．参加資格</t>
  </si>
  <si>
    <t>10．競技方法</t>
  </si>
  <si>
    <t>11．参加制限</t>
  </si>
  <si>
    <t>12．表　　彰</t>
  </si>
  <si>
    <t>13．参加料</t>
  </si>
  <si>
    <t>14．申込方法</t>
  </si>
  <si>
    <t>15.申込〆切</t>
  </si>
  <si>
    <t>16.申込先</t>
  </si>
  <si>
    <t>17．ｱｽﾘｰﾄﾋﾞﾌﾞｽ</t>
  </si>
  <si>
    <t>18.その他</t>
  </si>
  <si>
    <t>第27回　苫小牧中学校新人陸上競技大会　開催要項</t>
  </si>
  <si>
    <t>令和５年８月１９日（土）　雨天決行　開会式（放送）９：００　競技開始９：３０</t>
  </si>
  <si>
    <r>
      <t>ヤクルト緑ヶ丘陸上競技場　　　</t>
    </r>
    <r>
      <rPr>
        <sz val="10"/>
        <rFont val="ＭＳ 明朝"/>
        <family val="1"/>
      </rPr>
      <t>苫小牧市清水町3丁目3番26号　℡0144-33-5533</t>
    </r>
  </si>
  <si>
    <t>2023年度 日本陸上競技連盟競技規則と本大会要項を適用する。
※スタート時の不適切行為についてはグリーンカードを適応する。</t>
  </si>
  <si>
    <t>（１）北海道中学校体育連盟に加盟する中学校の生徒で、平成21年4月2日以降に
　生まれた中学生であること。
（２）日本陸上競技連盟登録者であること。
（３）東胆振中体連地区・日高中体連地区の中学生であること。</t>
  </si>
  <si>
    <t>(１)メールアドレスwakouchu-watanabe@outlook.jpに送信</t>
  </si>
  <si>
    <t>(２)大会に関する問い合わせ電話番号　090－9750 - 7782（青翔中学校　渡部）</t>
  </si>
  <si>
    <r>
      <t>（１）個人情報について大会参加に際して提供される個人情報は本大会活動に利用する
　　　ものとし、これ以外の目的に利用することはありません。またホームページに大
　　　会結果（氏名・学校名・学年・記録）が掲載されることを了承願います。
（２）大会プログラムは当日配布しませんので、自校で印刷し選手に配布してください。
　　</t>
    </r>
    <r>
      <rPr>
        <sz val="11"/>
        <rFont val="ＭＳ 明朝"/>
        <family val="1"/>
      </rPr>
      <t xml:space="preserve">
（３) 参加各校は1名以上の審判協力をお願いします。
</t>
    </r>
  </si>
  <si>
    <t>走高跳，走幅跳，三段跳</t>
  </si>
  <si>
    <t>走高跳，棒高跳、走幅跳，三段跳</t>
  </si>
  <si>
    <r>
      <rPr>
        <b/>
        <sz val="16"/>
        <color indexed="8"/>
        <rFont val="ＭＳ Ｐゴシック"/>
        <family val="3"/>
      </rPr>
      <t>申込一覧</t>
    </r>
    <r>
      <rPr>
        <sz val="16"/>
        <color indexed="8"/>
        <rFont val="ＭＳ Ｐゴシック"/>
        <family val="3"/>
      </rPr>
      <t>【男女兼用です】　　　</t>
    </r>
    <r>
      <rPr>
        <sz val="12"/>
        <color indexed="8"/>
        <rFont val="ＭＳ Ｐゴシック"/>
        <family val="3"/>
      </rPr>
      <t>白セルは入力、</t>
    </r>
    <r>
      <rPr>
        <sz val="12"/>
        <color indexed="30"/>
        <rFont val="ＭＳ Ｐゴシック"/>
        <family val="3"/>
      </rPr>
      <t>青色セル</t>
    </r>
    <r>
      <rPr>
        <sz val="12"/>
        <color indexed="8"/>
        <rFont val="ＭＳ Ｐゴシック"/>
        <family val="3"/>
      </rPr>
      <t>はリストより選択してください。</t>
    </r>
  </si>
  <si>
    <t>連番</t>
  </si>
  <si>
    <t>所属
ｺｰﾄﾞ</t>
  </si>
  <si>
    <t>所属名</t>
  </si>
  <si>
    <t>ナンバー</t>
  </si>
  <si>
    <t>Noｶｰﾄﾞ</t>
  </si>
  <si>
    <t>競技者名</t>
  </si>
  <si>
    <t>競技者名ｶﾅ</t>
  </si>
  <si>
    <t>性別</t>
  </si>
  <si>
    <t>性別　男:1　女:2</t>
  </si>
  <si>
    <t>学年</t>
  </si>
  <si>
    <t>生年</t>
  </si>
  <si>
    <t>月日</t>
  </si>
  <si>
    <t>個人所属地</t>
  </si>
  <si>
    <t>参加種目１</t>
  </si>
  <si>
    <t>競技ｺｰﾄﾞ</t>
  </si>
  <si>
    <t>最高記録</t>
  </si>
  <si>
    <t>参加競技-オープン参加FLG1</t>
  </si>
  <si>
    <t>参加種目２</t>
  </si>
  <si>
    <t>参加競技-オープン参加FLG2</t>
  </si>
  <si>
    <t>参加種目３
リレー種目</t>
  </si>
  <si>
    <t>ﾁｰﾑ名</t>
  </si>
  <si>
    <t>参加種目４</t>
  </si>
  <si>
    <t>参加競技-オープン参加FLG4</t>
  </si>
  <si>
    <t>参加種目５</t>
  </si>
  <si>
    <t>参加競技-記録FLG5</t>
  </si>
  <si>
    <t>種目ｺｰﾄﾞ</t>
  </si>
  <si>
    <t>所属ｺｰﾄﾞ</t>
  </si>
  <si>
    <t>性別ｺｰﾄﾞ</t>
  </si>
  <si>
    <t>学年</t>
  </si>
  <si>
    <t>リレー</t>
  </si>
  <si>
    <t>桜蘭</t>
  </si>
  <si>
    <t>室蘭　花子</t>
  </si>
  <si>
    <t>ﾑﾛﾗﾝ ﾊﾅｺ</t>
  </si>
  <si>
    <t>女</t>
  </si>
  <si>
    <t>室蘭地方</t>
  </si>
  <si>
    <t>中学女子100m</t>
  </si>
  <si>
    <t>中学女子四種競技</t>
  </si>
  <si>
    <t>中学女子4X100mR</t>
  </si>
  <si>
    <t>A</t>
  </si>
  <si>
    <t>室蘭地方陸協</t>
  </si>
  <si>
    <t>室蘭　太郎</t>
  </si>
  <si>
    <t>ﾑﾛﾗﾝ ﾀﾛｳ</t>
  </si>
  <si>
    <t>男</t>
  </si>
  <si>
    <t>男子800M</t>
  </si>
  <si>
    <t>2.14.00</t>
  </si>
  <si>
    <t>男子走幅跳</t>
  </si>
  <si>
    <t>5m90</t>
  </si>
  <si>
    <t>男子4×100mR</t>
  </si>
  <si>
    <t>男子4×400mR</t>
  </si>
  <si>
    <t>3.12.00</t>
  </si>
  <si>
    <t>室蘭地方</t>
  </si>
  <si>
    <t>男</t>
  </si>
  <si>
    <t>○</t>
  </si>
  <si>
    <t>中学男子1年100m</t>
  </si>
  <si>
    <t>女</t>
  </si>
  <si>
    <t>A</t>
  </si>
  <si>
    <t>中学男子2年100m</t>
  </si>
  <si>
    <t>苫小牧地方</t>
  </si>
  <si>
    <t>B</t>
  </si>
  <si>
    <t>中学男子200m</t>
  </si>
  <si>
    <t>道南</t>
  </si>
  <si>
    <t>J1</t>
  </si>
  <si>
    <t>C</t>
  </si>
  <si>
    <t>中学男子400m</t>
  </si>
  <si>
    <t>小樽後志</t>
  </si>
  <si>
    <t>J2</t>
  </si>
  <si>
    <t>中学男子800m</t>
  </si>
  <si>
    <t>札幌</t>
  </si>
  <si>
    <t>中学男子1500m</t>
  </si>
  <si>
    <t>道央</t>
  </si>
  <si>
    <t>中学男子3000m</t>
  </si>
  <si>
    <t>空知</t>
  </si>
  <si>
    <t>中学男子1年100mH(0.838m)</t>
  </si>
  <si>
    <t>旭川</t>
  </si>
  <si>
    <t>中学男子110mH(0.914m)</t>
  </si>
  <si>
    <t>十勝</t>
  </si>
  <si>
    <t>中学男子走高跳</t>
  </si>
  <si>
    <t>釧路地方</t>
  </si>
  <si>
    <t>中学男子棒高跳</t>
  </si>
  <si>
    <t>ｵﾎｰﾂｸ</t>
  </si>
  <si>
    <t>中学男子走幅跳</t>
  </si>
  <si>
    <t>学連</t>
  </si>
  <si>
    <t>中学男子三段跳</t>
  </si>
  <si>
    <t>中学男子砲丸投(5.000kg)</t>
  </si>
  <si>
    <t>青森</t>
  </si>
  <si>
    <t>中学男子円盤投(1.5㎏)</t>
  </si>
  <si>
    <t>岩手</t>
  </si>
  <si>
    <t>男子ｼﾞｬﾍﾞﾘｯｸｽﾛｰ</t>
  </si>
  <si>
    <t>宮城</t>
  </si>
  <si>
    <t>中学男子四種競技(男子)</t>
  </si>
  <si>
    <t>秋田</t>
  </si>
  <si>
    <t>中学女子1年100m</t>
  </si>
  <si>
    <t>山形</t>
  </si>
  <si>
    <t>中学女子2年100m</t>
  </si>
  <si>
    <t>福島</t>
  </si>
  <si>
    <t>中学女子200m</t>
  </si>
  <si>
    <t>茨城</t>
  </si>
  <si>
    <t>中学女子800m</t>
  </si>
  <si>
    <t>栃木</t>
  </si>
  <si>
    <t>中学女子1500m</t>
  </si>
  <si>
    <t>群馬</t>
  </si>
  <si>
    <t>中学女子3000m</t>
  </si>
  <si>
    <t>埼玉</t>
  </si>
  <si>
    <t>中学女子100mH(0.762m)</t>
  </si>
  <si>
    <t>千葉</t>
  </si>
  <si>
    <t>中学女子走高跳</t>
  </si>
  <si>
    <t>東京</t>
  </si>
  <si>
    <t>中学女子走幅跳</t>
  </si>
  <si>
    <t>神奈川</t>
  </si>
  <si>
    <t>中学女子三段跳</t>
  </si>
  <si>
    <t>山梨</t>
  </si>
  <si>
    <t>中学女子砲丸投(2.721kg)</t>
  </si>
  <si>
    <t>新潟</t>
  </si>
  <si>
    <t>中学女子円盤投(1.0kg)</t>
  </si>
  <si>
    <t>長野</t>
  </si>
  <si>
    <t>女子ｼﾞｬﾍﾞﾘｯｸｽﾛｰ</t>
  </si>
  <si>
    <t>富山</t>
  </si>
  <si>
    <t>中学女子四種競技(女子)</t>
  </si>
  <si>
    <t>石川</t>
  </si>
  <si>
    <t>福井</t>
  </si>
  <si>
    <t>静岡</t>
  </si>
  <si>
    <t>愛知</t>
  </si>
  <si>
    <t>三重</t>
  </si>
  <si>
    <t>岐阜</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</si>
  <si>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</si>
  <si>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</si>
  <si>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</si>
  <si>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</si>
  <si>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</si>
  <si>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</si>
  <si>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</si>
  <si>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</si>
  <si>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</si>
  <si>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</si>
  <si>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</si>
  <si>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</si>
  <si>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</si>
  <si>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</si>
  <si>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</si>
  <si>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</si>
  <si>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</si>
  <si>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</si>
  <si>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</si>
  <si>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中学男子4X100mR</t>
  </si>
  <si>
    <t>大分</t>
  </si>
  <si>
    <t>宮崎</t>
  </si>
  <si>
    <t>鹿児島</t>
  </si>
  <si>
    <t>沖縄</t>
  </si>
  <si>
    <t/>
  </si>
  <si>
    <t>総括申込書</t>
  </si>
  <si>
    <t>大会名</t>
  </si>
  <si>
    <t>緑色セルは入力、青色セルはリストより選択します。赤色セルは自動で数字が入ります。</t>
  </si>
  <si>
    <t>出場団体名（正式名称）</t>
  </si>
  <si>
    <t>※〇〇市立から入ります。(例；室蘭市立本室蘭中学校)</t>
  </si>
  <si>
    <t>一任</t>
  </si>
  <si>
    <t>団体略称</t>
  </si>
  <si>
    <t>※学校で、３～６字で市町村名と『小･中･高･大』を入れる(例;伊達東小、登別西陵中、室蘭清水丘高など）</t>
  </si>
  <si>
    <t>出発競技者</t>
  </si>
  <si>
    <t>記載責任者</t>
  </si>
  <si>
    <r>
      <t>※番組編成だけでなく、</t>
    </r>
    <r>
      <rPr>
        <b/>
        <sz val="9"/>
        <color indexed="10"/>
        <rFont val="HG丸ｺﾞｼｯｸM-PRO"/>
        <family val="3"/>
      </rPr>
      <t>感染症など緊急時にも連絡</t>
    </r>
    <r>
      <rPr>
        <b/>
        <sz val="9"/>
        <rFont val="HG丸ｺﾞｼｯｸM-PRO"/>
        <family val="3"/>
      </rPr>
      <t>がつく方で、できれば</t>
    </r>
    <r>
      <rPr>
        <b/>
        <sz val="9"/>
        <color indexed="10"/>
        <rFont val="HG丸ｺﾞｼｯｸM-PRO"/>
        <family val="3"/>
      </rPr>
      <t>携帯番号を記載</t>
    </r>
    <r>
      <rPr>
        <b/>
        <sz val="9"/>
        <rFont val="HG丸ｺﾞｼｯｸM-PRO"/>
        <family val="3"/>
      </rPr>
      <t>してください。</t>
    </r>
  </si>
  <si>
    <t>用器具</t>
  </si>
  <si>
    <t>緊急連絡先</t>
  </si>
  <si>
    <t>記録情報</t>
  </si>
  <si>
    <t>送信元ｱﾄﾞﾚｽ</t>
  </si>
  <si>
    <t>※未入力が多くなっています。ご注意を！</t>
  </si>
  <si>
    <t>アナウンス</t>
  </si>
  <si>
    <t>写真判定</t>
  </si>
  <si>
    <t>※各団体の引率、顧問、マネージャーの方には、審判または手伝いをお願いします。</t>
  </si>
  <si>
    <t>お名前</t>
  </si>
  <si>
    <t>希望役職</t>
  </si>
  <si>
    <t>スターター</t>
  </si>
  <si>
    <t>周回</t>
  </si>
  <si>
    <t>監察</t>
  </si>
  <si>
    <t>【中学】 種目別参加人数；特にクラス別が選択できているか、確認して下さい。リレーも人数となっています。</t>
  </si>
  <si>
    <t>風力</t>
  </si>
  <si>
    <t>男子</t>
  </si>
  <si>
    <t>１年100M</t>
  </si>
  <si>
    <t>２年100M</t>
  </si>
  <si>
    <t>200M</t>
  </si>
  <si>
    <t>400M</t>
  </si>
  <si>
    <t>800M</t>
  </si>
  <si>
    <t>1500M</t>
  </si>
  <si>
    <t>3000M</t>
  </si>
  <si>
    <t>1年100mH</t>
  </si>
  <si>
    <t>110ｍH</t>
  </si>
  <si>
    <t>400MR</t>
  </si>
  <si>
    <t>走高跳</t>
  </si>
  <si>
    <t>棒高跳</t>
  </si>
  <si>
    <t>走幅跳</t>
  </si>
  <si>
    <t>三段跳</t>
  </si>
  <si>
    <t>砲丸投
5.00</t>
  </si>
  <si>
    <t>円盤投
1.5</t>
  </si>
  <si>
    <t>ｼﾞｬﾍﾞﾘｯｸｽﾛｰ</t>
  </si>
  <si>
    <t>四種競技</t>
  </si>
  <si>
    <t>跳躍</t>
  </si>
  <si>
    <t>投擲</t>
  </si>
  <si>
    <t>女子</t>
  </si>
  <si>
    <t>200M</t>
  </si>
  <si>
    <t>3000M</t>
  </si>
  <si>
    <t>100mH</t>
  </si>
  <si>
    <t>走幅跳</t>
  </si>
  <si>
    <t>砲丸投
2.72</t>
  </si>
  <si>
    <t>円盤投
1.0</t>
  </si>
  <si>
    <t>四種競技</t>
  </si>
  <si>
    <t>参加料計算欄</t>
  </si>
  <si>
    <t>小計</t>
  </si>
  <si>
    <t>合計</t>
  </si>
  <si>
    <t>参加料一覧</t>
  </si>
  <si>
    <t>参加人数</t>
  </si>
  <si>
    <t>個人</t>
  </si>
  <si>
    <t>リレー参加数(チーム数)</t>
  </si>
  <si>
    <t>第27回　苫小牧中学校新人陸上競技大会</t>
  </si>
  <si>
    <t>1種目</t>
  </si>
  <si>
    <t>2種目</t>
  </si>
  <si>
    <t>1種目</t>
  </si>
  <si>
    <t>令和５年８月１日（火）17：00必着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</si>
</sst>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gge&quot;年&quot;m&quot;月&quot;d&quot;日&quot;;@"/>
    <numFmt numFmtId="178" formatCode="[$-411]gge&quot;年&quot;m&quot;月&quot;d&quot;日&quot;;@"/>
    <numFmt numFmtId="179" formatCode="[$]gge&quot;年&quot;m&quot;月&quot;d&quot;日&quot;;@"/>
  </numFmts>
  <fonts count="83">
    <font>
      <sz val="11"/>
      <color theme="1"/>
      <name val="Calibri"/>
      <family val="3"/>
    </font>
    <font>
      <sz val="11"/>
      <color indexed="8"/>
      <name val="ＭＳ Ｐゴシック"/>
      <family val="3"/>
    </font>
    <font>
      <b/>
      <sz val="16"/>
      <name val="ＭＳ 明朝"/>
      <family val="1"/>
    </font>
    <font>
      <sz val="6"/>
      <name val="ＭＳ Ｐゴシック"/>
      <family val="3"/>
    </font>
    <font>
      <sz val="16"/>
      <name val="ＭＳ 明朝"/>
      <family val="1"/>
    </font>
    <font>
      <sz val="14"/>
      <name val="ＭＳ 明朝"/>
      <family val="1"/>
    </font>
    <font>
      <sz val="10.5"/>
      <name val="ＭＳ 明朝"/>
      <family val="1"/>
    </font>
    <font>
      <sz val="11"/>
      <name val="ＭＳ 明朝"/>
      <family val="1"/>
    </font>
    <font>
      <u val="single"/>
      <sz val="11"/>
      <color indexed="12"/>
      <name val="ＭＳ Ｐゴシック"/>
      <family val="3"/>
    </font>
    <font>
      <sz val="10"/>
      <name val="ＭＳ 明朝"/>
      <family val="1"/>
    </font>
    <font>
      <b/>
      <u val="double"/>
      <sz val="11"/>
      <name val="ＭＳ 明朝"/>
      <family val="1"/>
    </font>
    <font>
      <sz val="8"/>
      <name val="ＭＳ 明朝"/>
      <family val="1"/>
    </font>
    <font>
      <sz val="11"/>
      <name val="HG創英角ｺﾞｼｯｸUB"/>
      <family val="3"/>
    </font>
    <font>
      <b/>
      <sz val="15"/>
      <color indexed="56"/>
      <name val="ＭＳ Ｐゴシック"/>
      <family val="3"/>
    </font>
    <font>
      <sz val="12"/>
      <color indexed="8"/>
      <name val="ＭＳ Ｐゴシック"/>
      <family val="3"/>
    </font>
    <font>
      <b/>
      <sz val="16"/>
      <color indexed="8"/>
      <name val="ＭＳ Ｐゴシック"/>
      <family val="3"/>
    </font>
    <font>
      <sz val="10"/>
      <color indexed="8"/>
      <name val="ＭＳ Ｐゴシック"/>
      <family val="3"/>
    </font>
    <font>
      <sz val="6"/>
      <color indexed="8"/>
      <name val="ＭＳ Ｐゴシック"/>
      <family val="3"/>
    </font>
    <font>
      <b/>
      <sz val="14"/>
      <color indexed="8"/>
      <name val="HGMaruGothicMPRO"/>
      <family val="3"/>
    </font>
    <font>
      <sz val="9"/>
      <color indexed="8"/>
      <name val="ＭＳ Ｐゴシック"/>
      <family val="3"/>
    </font>
    <font>
      <sz val="16"/>
      <color indexed="8"/>
      <name val="ＭＳ Ｐゴシック"/>
      <family val="3"/>
    </font>
    <font>
      <sz val="12"/>
      <color indexed="30"/>
      <name val="ＭＳ Ｐゴシック"/>
      <family val="3"/>
    </font>
    <font>
      <sz val="8"/>
      <color indexed="8"/>
      <name val="ＭＳ Ｐゴシック"/>
      <family val="3"/>
    </font>
    <font>
      <sz val="9"/>
      <color indexed="30"/>
      <name val="ＭＳ Ｐゴシック"/>
      <family val="3"/>
    </font>
    <font>
      <sz val="9"/>
      <color indexed="10"/>
      <name val="ＭＳ Ｐゴシック"/>
      <family val="3"/>
    </font>
    <font>
      <sz val="9"/>
      <name val="ＭＳ Ｐゴシック"/>
      <family val="3"/>
    </font>
    <font>
      <b/>
      <sz val="9"/>
      <name val="ＭＳ Ｐゴシック"/>
      <family val="3"/>
    </font>
    <font>
      <b/>
      <sz val="18"/>
      <name val="HG丸ｺﾞｼｯｸM-PRO"/>
      <family val="3"/>
    </font>
    <font>
      <b/>
      <sz val="12"/>
      <name val="HG丸ｺﾞｼｯｸM-PRO"/>
      <family val="3"/>
    </font>
    <font>
      <sz val="12"/>
      <name val="HG丸ｺﾞｼｯｸM-PRO"/>
      <family val="3"/>
    </font>
    <font>
      <sz val="10"/>
      <name val="HG丸ｺﾞｼｯｸM-PRO"/>
      <family val="3"/>
    </font>
    <font>
      <sz val="16"/>
      <name val="HG丸ｺﾞｼｯｸM-PRO"/>
      <family val="3"/>
    </font>
    <font>
      <sz val="8"/>
      <name val="HG丸ｺﾞｼｯｸM-PRO"/>
      <family val="3"/>
    </font>
    <font>
      <b/>
      <sz val="9"/>
      <name val="HG丸ｺﾞｼｯｸM-PRO"/>
      <family val="3"/>
    </font>
    <font>
      <b/>
      <sz val="9"/>
      <color indexed="10"/>
      <name val="HG丸ｺﾞｼｯｸM-PRO"/>
      <family val="3"/>
    </font>
    <font>
      <b/>
      <sz val="11"/>
      <name val="HG丸ｺﾞｼｯｸM-PRO"/>
      <family val="3"/>
    </font>
    <font>
      <u val="single"/>
      <sz val="16"/>
      <color indexed="12"/>
      <name val="HG丸ｺﾞｼｯｸM-PRO"/>
      <family val="3"/>
    </font>
    <font>
      <u val="single"/>
      <sz val="11"/>
      <color indexed="12"/>
      <name val="HG丸ｺﾞｼｯｸM-PRO"/>
      <family val="3"/>
    </font>
    <font>
      <b/>
      <sz val="8"/>
      <name val="HG丸ｺﾞｼｯｸM-PRO"/>
      <family val="3"/>
    </font>
    <font>
      <sz val="9"/>
      <name val="HG丸ｺﾞｼｯｸM-PRO"/>
      <family val="3"/>
    </font>
    <font>
      <sz val="11"/>
      <name val="HG丸ｺﾞｼｯｸM-PRO"/>
      <family val="3"/>
    </font>
    <font>
      <b/>
      <sz val="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double"/>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Calibri"/>
      <family val="3"/>
    </font>
    <font>
      <b/>
      <sz val="16"/>
      <color theme="1"/>
      <name val="Calibri"/>
      <family val="3"/>
    </font>
    <font>
      <sz val="10"/>
      <color theme="1"/>
      <name val="Calibri"/>
      <family val="3"/>
    </font>
    <font>
      <sz val="6"/>
      <color theme="1"/>
      <name val="Calibri"/>
      <family val="3"/>
    </font>
    <font>
      <u val="double"/>
      <sz val="12"/>
      <color theme="1"/>
      <name val="Calibri"/>
      <family val="3"/>
    </font>
    <font>
      <sz val="9"/>
      <color rgb="FF0066CC"/>
      <name val="ＭＳ Ｐゴシック"/>
      <family val="3"/>
    </font>
    <font>
      <sz val="9"/>
      <color rgb="FFFF0000"/>
      <name val="ＭＳ Ｐゴシック"/>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30"/>
        <bgColor indexed="64"/>
      </patternFill>
    </fill>
    <fill>
      <patternFill patternType="solid">
        <fgColor theme="3" tint="0.7999799847602844"/>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double"/>
    </border>
    <border>
      <left style="hair"/>
      <right style="hair"/>
      <top style="thin"/>
      <bottom style="double"/>
    </border>
    <border>
      <left style="hair"/>
      <right/>
      <top style="thin"/>
      <bottom style="double"/>
    </border>
    <border>
      <left style="hair"/>
      <right style="thin"/>
      <top style="thin"/>
      <bottom style="double"/>
    </border>
    <border>
      <left/>
      <right style="hair"/>
      <top style="thin"/>
      <bottom style="double"/>
    </border>
    <border>
      <left/>
      <right style="thin"/>
      <top style="thin"/>
      <bottom style="thin"/>
    </border>
    <border>
      <left style="thin"/>
      <right/>
      <top style="thin"/>
      <bottom style="thin"/>
    </border>
    <border>
      <left style="thin"/>
      <right style="hair"/>
      <top style="double"/>
      <bottom style="thin"/>
    </border>
    <border>
      <left style="hair"/>
      <right style="hair"/>
      <top style="double"/>
      <bottom style="thin"/>
    </border>
    <border>
      <left style="hair"/>
      <right/>
      <top style="double"/>
      <bottom style="thin"/>
    </border>
    <border>
      <left style="hair"/>
      <right style="thin"/>
      <top style="double"/>
      <bottom style="thin"/>
    </border>
    <border>
      <left/>
      <right style="hair"/>
      <top style="double"/>
      <bottom style="thin"/>
    </border>
    <border>
      <left/>
      <right style="hair"/>
      <top/>
      <bottom style="double"/>
    </border>
    <border>
      <left style="hair"/>
      <right style="hair"/>
      <top/>
      <bottom style="double"/>
    </border>
    <border>
      <left style="hair"/>
      <right/>
      <top/>
      <bottom style="double"/>
    </border>
    <border>
      <left/>
      <right/>
      <top/>
      <bottom style="double"/>
    </border>
    <border>
      <left style="hair"/>
      <right style="thin"/>
      <top/>
      <bottom style="double"/>
    </border>
    <border>
      <left style="thin"/>
      <right style="thin"/>
      <top style="thin"/>
      <bottom/>
    </border>
    <border>
      <left style="thin"/>
      <right/>
      <top style="thin"/>
      <bottom/>
    </border>
    <border>
      <left/>
      <right style="thin"/>
      <top style="thin"/>
      <bottom/>
    </border>
    <border>
      <left style="thin"/>
      <right style="thin"/>
      <top/>
      <bottom/>
    </border>
    <border>
      <left style="thin"/>
      <right style="hair"/>
      <top/>
      <bottom style="double"/>
    </border>
    <border diagonalDown="1">
      <left style="hair"/>
      <right style="hair"/>
      <top/>
      <bottom style="double"/>
      <diagonal style="thin"/>
    </border>
    <border>
      <left style="thin"/>
      <right style="hair"/>
      <top/>
      <bottom style="thin"/>
    </border>
    <border>
      <left style="hair"/>
      <right style="hair"/>
      <top/>
      <bottom style="thin"/>
    </border>
    <border diagonalDown="1">
      <left style="hair"/>
      <right style="hair"/>
      <top/>
      <bottom style="thin"/>
      <diagonal style="thin"/>
    </border>
    <border>
      <left style="hair"/>
      <right style="hair"/>
      <top style="thin"/>
      <bottom style="thin"/>
    </border>
    <border>
      <left style="hair"/>
      <right/>
      <top/>
      <bottom style="thin"/>
    </border>
    <border>
      <left style="hair"/>
      <right style="thin"/>
      <top/>
      <bottom style="thin"/>
    </border>
    <border>
      <left/>
      <right style="hair"/>
      <top/>
      <bottom style="thin"/>
    </border>
    <border>
      <left style="thin"/>
      <right/>
      <top/>
      <bottom/>
    </border>
    <border>
      <left/>
      <right style="thin"/>
      <top/>
      <bottom/>
    </border>
    <border>
      <left style="thin"/>
      <right style="hair"/>
      <top style="thin"/>
      <bottom style="thin"/>
    </border>
    <border>
      <left style="hair"/>
      <right style="thin"/>
      <top style="thin"/>
      <bottom style="thin"/>
    </border>
    <border>
      <left style="thin"/>
      <right/>
      <top/>
      <bottom style="thin"/>
    </border>
    <border>
      <left/>
      <right style="thin"/>
      <top/>
      <bottom style="thin"/>
    </border>
    <border>
      <left style="thin"/>
      <right style="thin"/>
      <top/>
      <bottom style="thin"/>
    </border>
    <border>
      <left style="medium"/>
      <right style="thin"/>
      <top style="thin"/>
      <bottom style="double"/>
    </border>
    <border>
      <left style="thin"/>
      <right style="medium"/>
      <top style="thin"/>
      <bottom style="double"/>
    </border>
    <border>
      <left style="medium"/>
      <right style="thin"/>
      <top style="thin"/>
      <bottom style="thin"/>
    </border>
    <border>
      <left style="thin"/>
      <right style="medium"/>
      <top style="thin"/>
      <bottom style="thin"/>
    </border>
    <border>
      <left style="medium"/>
      <right style="thin"/>
      <top style="double"/>
      <bottom style="thin"/>
    </border>
    <border>
      <left style="thin"/>
      <right style="medium"/>
      <top style="double"/>
      <bottom style="thin"/>
    </border>
    <border>
      <left style="medium"/>
      <right/>
      <top style="medium"/>
      <bottom/>
    </border>
    <border>
      <left/>
      <right/>
      <top style="medium"/>
      <bottom/>
    </border>
    <border>
      <left/>
      <right style="medium"/>
      <top style="medium"/>
      <bottom/>
    </border>
    <border>
      <left style="medium"/>
      <right/>
      <top/>
      <bottom style="double"/>
    </border>
    <border>
      <left/>
      <right style="medium"/>
      <top/>
      <bottom style="double"/>
    </border>
    <border>
      <left style="medium"/>
      <right/>
      <top style="medium"/>
      <bottom style="thin"/>
    </border>
    <border>
      <left/>
      <right/>
      <top style="medium"/>
      <bottom style="thin"/>
    </border>
    <border>
      <left/>
      <right style="medium"/>
      <top style="medium"/>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top/>
      <bottom style="medium"/>
    </border>
    <border>
      <left/>
      <right/>
      <top/>
      <bottom style="medium"/>
    </border>
    <border>
      <left/>
      <right style="medium"/>
      <top/>
      <bottom style="medium"/>
    </border>
    <border>
      <left style="medium"/>
      <right/>
      <top style="thin"/>
      <bottom style="medium"/>
    </border>
    <border>
      <left/>
      <right/>
      <top style="thin"/>
      <bottom style="medium"/>
    </border>
    <border>
      <left/>
      <right style="medium"/>
      <top style="thin"/>
      <bottom style="medium"/>
    </border>
    <border>
      <left/>
      <right style="medium"/>
      <top/>
      <bottom/>
    </border>
    <border>
      <left/>
      <right style="hair"/>
      <top style="medium"/>
      <bottom style="thin"/>
    </border>
    <border>
      <left style="hair"/>
      <right/>
      <top style="medium"/>
      <bottom style="thin"/>
    </border>
    <border>
      <left/>
      <right style="thin"/>
      <top style="medium"/>
      <bottom style="thin"/>
    </border>
    <border>
      <left style="thin"/>
      <right/>
      <top style="medium"/>
      <bottom style="thin"/>
    </border>
    <border>
      <left/>
      <right style="hair"/>
      <top style="thin"/>
      <bottom style="medium"/>
    </border>
    <border>
      <left style="hair"/>
      <right/>
      <top style="thin"/>
      <bottom style="medium"/>
    </border>
    <border>
      <left/>
      <right style="thin"/>
      <top style="thin"/>
      <bottom style="medium"/>
    </border>
    <border>
      <left style="thin"/>
      <right/>
      <top style="thin"/>
      <bottom style="medium"/>
    </border>
    <border>
      <left style="medium"/>
      <right/>
      <top style="thin"/>
      <bottom style="thin"/>
    </border>
    <border>
      <left/>
      <right/>
      <top style="thin"/>
      <bottom style="thin"/>
    </border>
    <border>
      <left/>
      <right style="hair"/>
      <top style="thin"/>
      <bottom style="thin"/>
    </border>
    <border>
      <left style="hair"/>
      <right/>
      <top style="thin"/>
      <bottom/>
    </border>
    <border>
      <left/>
      <right/>
      <top style="thin"/>
      <bottom/>
    </border>
    <border>
      <left/>
      <right style="medium"/>
      <top style="thin"/>
      <bottom/>
    </border>
    <border>
      <left/>
      <right/>
      <top/>
      <bottom style="thin"/>
    </border>
    <border>
      <left/>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right style="medium"/>
      <top style="medium"/>
      <bottom style="medium"/>
    </border>
    <border>
      <left style="hair"/>
      <right/>
      <top style="thin"/>
      <bottom style="thin"/>
    </border>
    <border>
      <left/>
      <right style="medium"/>
      <top style="thin"/>
      <bottom style="thin"/>
    </border>
    <border>
      <left style="double"/>
      <right/>
      <top style="double"/>
      <bottom style="double"/>
    </border>
    <border>
      <left/>
      <right/>
      <top style="double"/>
      <bottom style="double"/>
    </border>
    <border>
      <left/>
      <right style="double"/>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73" fillId="32" borderId="0" applyNumberFormat="0" applyBorder="0" applyAlignment="0" applyProtection="0"/>
  </cellStyleXfs>
  <cellXfs count="292">
    <xf numFmtId="0" fontId="0"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indent="1"/>
    </xf>
    <xf numFmtId="0" fontId="4"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vertical="center" indent="1"/>
    </xf>
    <xf numFmtId="0" fontId="7" fillId="0" borderId="0" xfId="0" applyFont="1" applyAlignment="1">
      <alignment horizontal="left" vertical="center"/>
    </xf>
    <xf numFmtId="0" fontId="7" fillId="0" borderId="0" xfId="0" applyFont="1" applyAlignment="1">
      <alignment horizontal="left" vertical="center" indent="1"/>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6" fillId="0" borderId="0" xfId="0" applyFont="1" applyAlignment="1">
      <alignment horizontal="right" vertical="center"/>
    </xf>
    <xf numFmtId="0" fontId="6" fillId="0" borderId="0" xfId="0" applyFont="1" applyAlignment="1">
      <alignment vertical="center"/>
    </xf>
    <xf numFmtId="0" fontId="7" fillId="0" borderId="0" xfId="0" applyFont="1" applyBorder="1" applyAlignment="1">
      <alignment horizontal="center" vertical="center"/>
    </xf>
    <xf numFmtId="0" fontId="0" fillId="0" borderId="0" xfId="0" applyAlignment="1">
      <alignment vertical="center"/>
    </xf>
    <xf numFmtId="0" fontId="6" fillId="0" borderId="0" xfId="0" applyFont="1" applyAlignment="1">
      <alignment horizontal="left" vertical="top" wrapText="1"/>
    </xf>
    <xf numFmtId="0" fontId="10" fillId="0" borderId="0" xfId="0" applyFont="1" applyAlignment="1">
      <alignment horizontal="left" vertical="center" indent="1"/>
    </xf>
    <xf numFmtId="0" fontId="11" fillId="0" borderId="0" xfId="0" applyFont="1" applyAlignment="1">
      <alignment horizontal="left" vertical="center"/>
    </xf>
    <xf numFmtId="0" fontId="0" fillId="0" borderId="0" xfId="0" applyAlignment="1">
      <alignment vertical="center"/>
    </xf>
    <xf numFmtId="0" fontId="74" fillId="0" borderId="0" xfId="0" applyFont="1" applyAlignment="1">
      <alignment vertical="center"/>
    </xf>
    <xf numFmtId="0" fontId="0" fillId="0" borderId="0" xfId="0" applyFont="1" applyAlignment="1">
      <alignment vertical="center"/>
    </xf>
    <xf numFmtId="0" fontId="7" fillId="0" borderId="0" xfId="0" applyFont="1" applyAlignment="1">
      <alignment horizontal="right" vertical="center"/>
    </xf>
    <xf numFmtId="0" fontId="75"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10" xfId="0" applyBorder="1" applyAlignment="1">
      <alignment horizontal="right" vertical="center"/>
    </xf>
    <xf numFmtId="0" fontId="78" fillId="0" borderId="0" xfId="0" applyFont="1" applyAlignment="1">
      <alignment vertical="center"/>
    </xf>
    <xf numFmtId="0" fontId="79" fillId="0" borderId="0" xfId="0" applyFont="1" applyAlignment="1">
      <alignment vertical="center"/>
    </xf>
    <xf numFmtId="0" fontId="0" fillId="0" borderId="0" xfId="0" applyAlignment="1">
      <alignment vertical="top" wrapText="1"/>
    </xf>
    <xf numFmtId="0" fontId="12" fillId="0" borderId="0" xfId="0" applyFont="1" applyAlignment="1">
      <alignment horizontal="left" vertical="center"/>
    </xf>
    <xf numFmtId="0" fontId="16" fillId="0" borderId="0" xfId="62" applyFont="1">
      <alignment vertical="center"/>
      <protection/>
    </xf>
    <xf numFmtId="0" fontId="16" fillId="0" borderId="0" xfId="62" applyFont="1" applyAlignment="1">
      <alignment vertical="center" shrinkToFit="1"/>
      <protection/>
    </xf>
    <xf numFmtId="0" fontId="18" fillId="0" borderId="0" xfId="62" applyFont="1">
      <alignment vertical="center"/>
      <protection/>
    </xf>
    <xf numFmtId="0" fontId="19" fillId="0" borderId="0" xfId="62" applyFont="1" applyAlignment="1">
      <alignment horizontal="center" vertical="center"/>
      <protection/>
    </xf>
    <xf numFmtId="0" fontId="19" fillId="0" borderId="0" xfId="62" applyFont="1">
      <alignment vertical="center"/>
      <protection/>
    </xf>
    <xf numFmtId="0" fontId="20" fillId="0" borderId="0" xfId="62" applyFont="1">
      <alignment vertical="center"/>
      <protection/>
    </xf>
    <xf numFmtId="0" fontId="22" fillId="33" borderId="11" xfId="62" applyFont="1" applyFill="1" applyBorder="1">
      <alignment vertical="center"/>
      <protection/>
    </xf>
    <xf numFmtId="0" fontId="22" fillId="33" borderId="12" xfId="62" applyFont="1" applyFill="1" applyBorder="1" applyAlignment="1">
      <alignment vertical="center" wrapText="1"/>
      <protection/>
    </xf>
    <xf numFmtId="0" fontId="19" fillId="33" borderId="12" xfId="62" applyFont="1" applyFill="1" applyBorder="1" applyAlignment="1">
      <alignment vertical="center" shrinkToFit="1"/>
      <protection/>
    </xf>
    <xf numFmtId="0" fontId="16" fillId="33" borderId="12" xfId="62" applyFont="1" applyFill="1" applyBorder="1">
      <alignment vertical="center"/>
      <protection/>
    </xf>
    <xf numFmtId="0" fontId="19" fillId="33" borderId="12" xfId="62" applyFont="1" applyFill="1" applyBorder="1" applyAlignment="1">
      <alignment vertical="center" wrapText="1"/>
      <protection/>
    </xf>
    <xf numFmtId="0" fontId="17" fillId="33" borderId="12" xfId="62" applyFont="1" applyFill="1" applyBorder="1">
      <alignment vertical="center"/>
      <protection/>
    </xf>
    <xf numFmtId="0" fontId="19" fillId="33" borderId="12" xfId="62" applyFont="1" applyFill="1" applyBorder="1">
      <alignment vertical="center"/>
      <protection/>
    </xf>
    <xf numFmtId="0" fontId="16" fillId="33" borderId="12" xfId="62" applyFont="1" applyFill="1" applyBorder="1" applyAlignment="1">
      <alignment horizontal="right" vertical="center"/>
      <protection/>
    </xf>
    <xf numFmtId="0" fontId="22" fillId="33" borderId="13" xfId="62" applyFont="1" applyFill="1" applyBorder="1" applyAlignment="1">
      <alignment horizontal="center" vertical="center" shrinkToFit="1"/>
      <protection/>
    </xf>
    <xf numFmtId="0" fontId="16" fillId="33" borderId="11" xfId="62" applyFont="1" applyFill="1" applyBorder="1" applyAlignment="1">
      <alignment horizontal="center" vertical="center" shrinkToFit="1"/>
      <protection/>
    </xf>
    <xf numFmtId="0" fontId="22" fillId="33" borderId="12" xfId="62" applyFont="1" applyFill="1" applyBorder="1" applyAlignment="1">
      <alignment horizontal="center" vertical="center" wrapText="1"/>
      <protection/>
    </xf>
    <xf numFmtId="0" fontId="16" fillId="33" borderId="14" xfId="62" applyFont="1" applyFill="1" applyBorder="1" applyAlignment="1">
      <alignment horizontal="center" vertical="center"/>
      <protection/>
    </xf>
    <xf numFmtId="0" fontId="16" fillId="33" borderId="15" xfId="62" applyFont="1" applyFill="1" applyBorder="1" applyAlignment="1">
      <alignment horizontal="center" vertical="center"/>
      <protection/>
    </xf>
    <xf numFmtId="0" fontId="16" fillId="33" borderId="12" xfId="62" applyFont="1" applyFill="1" applyBorder="1" applyAlignment="1">
      <alignment horizontal="center" vertical="center" shrinkToFit="1"/>
      <protection/>
    </xf>
    <xf numFmtId="0" fontId="16" fillId="33" borderId="12" xfId="62" applyFont="1" applyFill="1" applyBorder="1" applyAlignment="1">
      <alignment horizontal="center" vertical="center"/>
      <protection/>
    </xf>
    <xf numFmtId="0" fontId="16" fillId="33" borderId="13" xfId="62" applyFont="1" applyFill="1" applyBorder="1" applyAlignment="1">
      <alignment horizontal="center" vertical="center"/>
      <protection/>
    </xf>
    <xf numFmtId="0" fontId="16" fillId="33" borderId="11" xfId="62" applyFont="1" applyFill="1" applyBorder="1" applyAlignment="1">
      <alignment horizontal="center" vertical="center" wrapText="1" shrinkToFit="1"/>
      <protection/>
    </xf>
    <xf numFmtId="0" fontId="22" fillId="33" borderId="15" xfId="62" applyFont="1" applyFill="1" applyBorder="1" applyAlignment="1">
      <alignment vertical="center" wrapText="1"/>
      <protection/>
    </xf>
    <xf numFmtId="0" fontId="16" fillId="33" borderId="12" xfId="62" applyFont="1" applyFill="1" applyBorder="1" applyAlignment="1">
      <alignment vertical="center" shrinkToFit="1"/>
      <protection/>
    </xf>
    <xf numFmtId="0" fontId="16" fillId="33" borderId="13" xfId="62" applyFont="1" applyFill="1" applyBorder="1">
      <alignment vertical="center"/>
      <protection/>
    </xf>
    <xf numFmtId="0" fontId="16" fillId="33" borderId="11" xfId="62" applyFont="1" applyFill="1" applyBorder="1">
      <alignment vertical="center"/>
      <protection/>
    </xf>
    <xf numFmtId="0" fontId="16" fillId="33" borderId="14" xfId="62" applyFont="1" applyFill="1" applyBorder="1">
      <alignment vertical="center"/>
      <protection/>
    </xf>
    <xf numFmtId="0" fontId="19" fillId="0" borderId="16" xfId="62" applyFont="1" applyBorder="1" applyAlignment="1">
      <alignment horizontal="center" vertical="center"/>
      <protection/>
    </xf>
    <xf numFmtId="0" fontId="19" fillId="0" borderId="17" xfId="62" applyFont="1" applyBorder="1" applyAlignment="1">
      <alignment horizontal="left" vertical="center"/>
      <protection/>
    </xf>
    <xf numFmtId="0" fontId="19" fillId="0" borderId="10" xfId="62" applyFont="1" applyBorder="1" applyAlignment="1">
      <alignment horizontal="center" vertical="center"/>
      <protection/>
    </xf>
    <xf numFmtId="0" fontId="16" fillId="33" borderId="18" xfId="62" applyFont="1" applyFill="1" applyBorder="1">
      <alignment vertical="center"/>
      <protection/>
    </xf>
    <xf numFmtId="0" fontId="16" fillId="34" borderId="19" xfId="62" applyFont="1" applyFill="1" applyBorder="1" applyAlignment="1">
      <alignment vertical="center" wrapText="1"/>
      <protection/>
    </xf>
    <xf numFmtId="0" fontId="16" fillId="34" borderId="19" xfId="62" applyFont="1" applyFill="1" applyBorder="1" applyAlignment="1">
      <alignment vertical="center" shrinkToFit="1"/>
      <protection/>
    </xf>
    <xf numFmtId="0" fontId="16" fillId="34" borderId="19" xfId="62" applyFont="1" applyFill="1" applyBorder="1">
      <alignment vertical="center"/>
      <protection/>
    </xf>
    <xf numFmtId="0" fontId="16" fillId="34" borderId="19" xfId="62" applyFont="1" applyFill="1" applyBorder="1" applyAlignment="1">
      <alignment horizontal="right" vertical="center"/>
      <protection/>
    </xf>
    <xf numFmtId="0" fontId="16" fillId="34" borderId="20" xfId="62" applyFont="1" applyFill="1" applyBorder="1" applyAlignment="1">
      <alignment horizontal="center" vertical="center" shrinkToFit="1"/>
      <protection/>
    </xf>
    <xf numFmtId="0" fontId="16" fillId="34" borderId="18" xfId="62" applyFont="1" applyFill="1" applyBorder="1" applyAlignment="1">
      <alignment horizontal="center" vertical="center" shrinkToFit="1"/>
      <protection/>
    </xf>
    <xf numFmtId="0" fontId="16" fillId="34" borderId="19" xfId="62" applyFont="1" applyFill="1" applyBorder="1" applyAlignment="1">
      <alignment horizontal="center" vertical="center" wrapText="1"/>
      <protection/>
    </xf>
    <xf numFmtId="0" fontId="16" fillId="34" borderId="21" xfId="62" applyFont="1" applyFill="1" applyBorder="1" applyAlignment="1">
      <alignment horizontal="center" vertical="center"/>
      <protection/>
    </xf>
    <xf numFmtId="0" fontId="16" fillId="34" borderId="22" xfId="62" applyFont="1" applyFill="1" applyBorder="1" applyAlignment="1">
      <alignment horizontal="center" vertical="center"/>
      <protection/>
    </xf>
    <xf numFmtId="0" fontId="16" fillId="34" borderId="19" xfId="62" applyFont="1" applyFill="1" applyBorder="1" applyAlignment="1">
      <alignment horizontal="center" vertical="center" shrinkToFit="1"/>
      <protection/>
    </xf>
    <xf numFmtId="0" fontId="16" fillId="34" borderId="19" xfId="62" applyFont="1" applyFill="1" applyBorder="1" applyAlignment="1">
      <alignment horizontal="center" vertical="center"/>
      <protection/>
    </xf>
    <xf numFmtId="0" fontId="16" fillId="34" borderId="20" xfId="62" applyFont="1" applyFill="1" applyBorder="1" applyAlignment="1">
      <alignment horizontal="center" vertical="center"/>
      <protection/>
    </xf>
    <xf numFmtId="0" fontId="16" fillId="33" borderId="23" xfId="62" applyFont="1" applyFill="1" applyBorder="1" applyAlignment="1">
      <alignment vertical="center" shrinkToFit="1"/>
      <protection/>
    </xf>
    <xf numFmtId="0" fontId="22" fillId="33" borderId="24" xfId="62" applyFont="1" applyFill="1" applyBorder="1" applyAlignment="1">
      <alignment vertical="center" wrapText="1"/>
      <protection/>
    </xf>
    <xf numFmtId="0" fontId="16" fillId="33" borderId="25" xfId="62" applyFont="1" applyFill="1" applyBorder="1">
      <alignment vertical="center"/>
      <protection/>
    </xf>
    <xf numFmtId="0" fontId="16" fillId="33" borderId="26" xfId="62" applyFont="1" applyFill="1" applyBorder="1">
      <alignment vertical="center"/>
      <protection/>
    </xf>
    <xf numFmtId="0" fontId="16" fillId="33" borderId="23" xfId="62" applyFont="1" applyFill="1" applyBorder="1">
      <alignment vertical="center"/>
      <protection/>
    </xf>
    <xf numFmtId="0" fontId="16" fillId="33" borderId="27" xfId="62" applyFont="1" applyFill="1" applyBorder="1">
      <alignment vertical="center"/>
      <protection/>
    </xf>
    <xf numFmtId="0" fontId="19" fillId="0" borderId="28" xfId="62" applyFont="1" applyBorder="1" applyAlignment="1">
      <alignment horizontal="center" vertical="center"/>
      <protection/>
    </xf>
    <xf numFmtId="0" fontId="19" fillId="0" borderId="28" xfId="0" applyFont="1" applyBorder="1" applyAlignment="1">
      <alignment vertical="center"/>
    </xf>
    <xf numFmtId="0" fontId="19" fillId="0" borderId="29" xfId="62" applyFont="1" applyBorder="1" applyAlignment="1">
      <alignment horizontal="left" vertical="center"/>
      <protection/>
    </xf>
    <xf numFmtId="0" fontId="19" fillId="0" borderId="30" xfId="62" applyFont="1" applyBorder="1" applyAlignment="1">
      <alignment horizontal="center" vertical="center"/>
      <protection/>
    </xf>
    <xf numFmtId="0" fontId="19" fillId="0" borderId="31" xfId="62" applyFont="1" applyBorder="1" applyAlignment="1">
      <alignment horizontal="center" vertical="center"/>
      <protection/>
    </xf>
    <xf numFmtId="0" fontId="16" fillId="33" borderId="32" xfId="62" applyFont="1" applyFill="1" applyBorder="1">
      <alignment vertical="center"/>
      <protection/>
    </xf>
    <xf numFmtId="0" fontId="16" fillId="34" borderId="24" xfId="62" applyFont="1" applyFill="1" applyBorder="1" applyAlignment="1">
      <alignment vertical="center" wrapText="1"/>
      <protection/>
    </xf>
    <xf numFmtId="0" fontId="16" fillId="34" borderId="24" xfId="62" applyFont="1" applyFill="1" applyBorder="1" applyAlignment="1">
      <alignment vertical="center" shrinkToFit="1"/>
      <protection/>
    </xf>
    <xf numFmtId="0" fontId="16" fillId="34" borderId="33" xfId="62" applyFont="1" applyFill="1" applyBorder="1">
      <alignment vertical="center"/>
      <protection/>
    </xf>
    <xf numFmtId="0" fontId="16" fillId="34" borderId="24" xfId="62" applyFont="1" applyFill="1" applyBorder="1">
      <alignment vertical="center"/>
      <protection/>
    </xf>
    <xf numFmtId="0" fontId="16" fillId="34" borderId="25" xfId="62" applyFont="1" applyFill="1" applyBorder="1" applyAlignment="1">
      <alignment vertical="center" shrinkToFit="1"/>
      <protection/>
    </xf>
    <xf numFmtId="0" fontId="16" fillId="34" borderId="32" xfId="62" applyFont="1" applyFill="1" applyBorder="1" applyAlignment="1">
      <alignment horizontal="center" vertical="center" shrinkToFit="1"/>
      <protection/>
    </xf>
    <xf numFmtId="0" fontId="16" fillId="34" borderId="24" xfId="62" applyFont="1" applyFill="1" applyBorder="1" applyAlignment="1">
      <alignment horizontal="center" vertical="center"/>
      <protection/>
    </xf>
    <xf numFmtId="0" fontId="16" fillId="34" borderId="27" xfId="62" applyFont="1" applyFill="1" applyBorder="1" applyAlignment="1">
      <alignment horizontal="center" vertical="center"/>
      <protection/>
    </xf>
    <xf numFmtId="0" fontId="16" fillId="34" borderId="23" xfId="62" applyFont="1" applyFill="1" applyBorder="1" applyAlignment="1">
      <alignment horizontal="center" vertical="center"/>
      <protection/>
    </xf>
    <xf numFmtId="0" fontId="16" fillId="34" borderId="24" xfId="62" applyFont="1" applyFill="1" applyBorder="1" applyAlignment="1">
      <alignment horizontal="center" vertical="center" shrinkToFit="1"/>
      <protection/>
    </xf>
    <xf numFmtId="0" fontId="16" fillId="34" borderId="25" xfId="62" applyFont="1" applyFill="1" applyBorder="1" applyAlignment="1">
      <alignment horizontal="center" vertical="center"/>
      <protection/>
    </xf>
    <xf numFmtId="0" fontId="16" fillId="34" borderId="23" xfId="62" applyFont="1" applyFill="1" applyBorder="1">
      <alignment vertical="center"/>
      <protection/>
    </xf>
    <xf numFmtId="0" fontId="16" fillId="34" borderId="32" xfId="62" applyFont="1" applyFill="1" applyBorder="1" applyAlignment="1">
      <alignment vertical="center" shrinkToFit="1"/>
      <protection/>
    </xf>
    <xf numFmtId="0" fontId="16" fillId="34" borderId="27" xfId="62" applyFont="1" applyFill="1" applyBorder="1">
      <alignment vertical="center"/>
      <protection/>
    </xf>
    <xf numFmtId="0" fontId="19" fillId="0" borderId="29" xfId="62" applyFont="1" applyBorder="1" applyAlignment="1">
      <alignment horizontal="center" vertical="center"/>
      <protection/>
    </xf>
    <xf numFmtId="0" fontId="16" fillId="33" borderId="34" xfId="62" applyFont="1" applyFill="1" applyBorder="1">
      <alignment vertical="center"/>
      <protection/>
    </xf>
    <xf numFmtId="0" fontId="16" fillId="0" borderId="35" xfId="62" applyFont="1" applyBorder="1">
      <alignment vertical="center"/>
      <protection/>
    </xf>
    <xf numFmtId="0" fontId="16" fillId="35" borderId="35" xfId="0" applyFont="1" applyFill="1" applyBorder="1" applyAlignment="1">
      <alignment vertical="center" shrinkToFit="1"/>
    </xf>
    <xf numFmtId="0" fontId="16" fillId="0" borderId="36" xfId="62" applyFont="1" applyBorder="1">
      <alignment vertical="center"/>
      <protection/>
    </xf>
    <xf numFmtId="0" fontId="16" fillId="0" borderId="35" xfId="62" applyFont="1" applyBorder="1" applyProtection="1">
      <alignment vertical="center"/>
      <protection locked="0"/>
    </xf>
    <xf numFmtId="0" fontId="16" fillId="35" borderId="37" xfId="62" applyFont="1" applyFill="1" applyBorder="1">
      <alignment vertical="center"/>
      <protection/>
    </xf>
    <xf numFmtId="0" fontId="16" fillId="36" borderId="35" xfId="62" applyFont="1" applyFill="1" applyBorder="1" applyProtection="1">
      <alignment vertical="center"/>
      <protection locked="0"/>
    </xf>
    <xf numFmtId="0" fontId="16" fillId="36" borderId="38" xfId="62" applyFont="1" applyFill="1" applyBorder="1" applyAlignment="1">
      <alignment vertical="center" shrinkToFit="1"/>
      <protection/>
    </xf>
    <xf numFmtId="0" fontId="16" fillId="36" borderId="34" xfId="62" applyFont="1" applyFill="1" applyBorder="1" applyAlignment="1" applyProtection="1">
      <alignment horizontal="center" vertical="center" shrinkToFit="1"/>
      <protection locked="0"/>
    </xf>
    <xf numFmtId="0" fontId="16" fillId="35" borderId="35" xfId="62" applyFont="1" applyFill="1" applyBorder="1" applyAlignment="1">
      <alignment horizontal="center" vertical="center"/>
      <protection/>
    </xf>
    <xf numFmtId="0" fontId="16" fillId="0" borderId="39" xfId="62" applyFont="1" applyBorder="1" applyAlignment="1" applyProtection="1">
      <alignment horizontal="center" vertical="center"/>
      <protection locked="0"/>
    </xf>
    <xf numFmtId="0" fontId="16" fillId="0" borderId="40" xfId="62" applyFont="1" applyBorder="1" applyAlignment="1">
      <alignment horizontal="center" vertical="center"/>
      <protection/>
    </xf>
    <xf numFmtId="0" fontId="16" fillId="0" borderId="35" xfId="62" applyFont="1" applyBorder="1" applyAlignment="1" applyProtection="1">
      <alignment horizontal="center" vertical="center"/>
      <protection locked="0"/>
    </xf>
    <xf numFmtId="0" fontId="16" fillId="0" borderId="38" xfId="62" applyFont="1" applyBorder="1" applyAlignment="1">
      <alignment horizontal="center" vertical="center"/>
      <protection/>
    </xf>
    <xf numFmtId="0" fontId="16" fillId="36" borderId="40" xfId="62" applyFont="1" applyFill="1" applyBorder="1" applyProtection="1">
      <alignment vertical="center"/>
      <protection locked="0"/>
    </xf>
    <xf numFmtId="0" fontId="16" fillId="35" borderId="35" xfId="62" applyFont="1" applyFill="1" applyBorder="1" applyAlignment="1">
      <alignment vertical="center" shrinkToFit="1"/>
      <protection/>
    </xf>
    <xf numFmtId="0" fontId="16" fillId="37" borderId="35" xfId="62" applyFont="1" applyFill="1" applyBorder="1">
      <alignment vertical="center"/>
      <protection/>
    </xf>
    <xf numFmtId="0" fontId="16" fillId="0" borderId="38" xfId="62" applyFont="1" applyBorder="1">
      <alignment vertical="center"/>
      <protection/>
    </xf>
    <xf numFmtId="0" fontId="16" fillId="35" borderId="34" xfId="62" applyFont="1" applyFill="1" applyBorder="1">
      <alignment vertical="center"/>
      <protection/>
    </xf>
    <xf numFmtId="0" fontId="16" fillId="0" borderId="39" xfId="62" applyFont="1" applyBorder="1">
      <alignment vertical="center"/>
      <protection/>
    </xf>
    <xf numFmtId="0" fontId="16" fillId="0" borderId="40" xfId="62" applyFont="1" applyBorder="1">
      <alignment vertical="center"/>
      <protection/>
    </xf>
    <xf numFmtId="0" fontId="19" fillId="0" borderId="31" xfId="0" applyFont="1" applyBorder="1" applyAlignment="1">
      <alignment vertical="center"/>
    </xf>
    <xf numFmtId="0" fontId="19" fillId="0" borderId="41" xfId="62" applyFont="1" applyBorder="1" applyAlignment="1">
      <alignment horizontal="center" vertical="center"/>
      <protection/>
    </xf>
    <xf numFmtId="0" fontId="19" fillId="0" borderId="42" xfId="62" applyFont="1" applyBorder="1" applyAlignment="1">
      <alignment horizontal="center" vertical="center"/>
      <protection/>
    </xf>
    <xf numFmtId="0" fontId="16" fillId="33" borderId="43" xfId="62" applyFont="1" applyFill="1" applyBorder="1">
      <alignment vertical="center"/>
      <protection/>
    </xf>
    <xf numFmtId="0" fontId="16" fillId="0" borderId="37" xfId="62" applyFont="1" applyBorder="1">
      <alignment vertical="center"/>
      <protection/>
    </xf>
    <xf numFmtId="0" fontId="16" fillId="0" borderId="37" xfId="62" applyFont="1" applyBorder="1" applyProtection="1">
      <alignment vertical="center"/>
      <protection locked="0"/>
    </xf>
    <xf numFmtId="0" fontId="16" fillId="0" borderId="44" xfId="62" applyFont="1" applyBorder="1">
      <alignment vertical="center"/>
      <protection/>
    </xf>
    <xf numFmtId="0" fontId="23" fillId="0" borderId="31" xfId="62" applyFont="1" applyBorder="1" applyAlignment="1">
      <alignment horizontal="center" vertical="center"/>
      <protection/>
    </xf>
    <xf numFmtId="0" fontId="19" fillId="0" borderId="31" xfId="0" applyFont="1" applyBorder="1" applyAlignment="1">
      <alignment horizontal="center" vertical="center"/>
    </xf>
    <xf numFmtId="0" fontId="19" fillId="0" borderId="45" xfId="62" applyFont="1" applyBorder="1" applyAlignment="1">
      <alignment horizontal="center" vertical="center"/>
      <protection/>
    </xf>
    <xf numFmtId="0" fontId="19" fillId="0" borderId="46" xfId="62" applyFont="1" applyBorder="1" applyAlignment="1">
      <alignment horizontal="center" vertical="center"/>
      <protection/>
    </xf>
    <xf numFmtId="0" fontId="19" fillId="0" borderId="47" xfId="62" applyFont="1" applyBorder="1" applyAlignment="1">
      <alignment horizontal="center" vertical="center"/>
      <protection/>
    </xf>
    <xf numFmtId="0" fontId="23" fillId="0" borderId="31" xfId="62" applyFont="1" applyBorder="1" applyAlignment="1">
      <alignment horizontal="center" vertical="center" shrinkToFit="1"/>
      <protection/>
    </xf>
    <xf numFmtId="0" fontId="80" fillId="0" borderId="31" xfId="62" applyFont="1" applyBorder="1" applyAlignment="1">
      <alignment horizontal="center" vertical="center"/>
      <protection/>
    </xf>
    <xf numFmtId="0" fontId="16" fillId="0" borderId="31" xfId="62" applyFont="1" applyBorder="1">
      <alignment vertical="center"/>
      <protection/>
    </xf>
    <xf numFmtId="0" fontId="81" fillId="0" borderId="31" xfId="62" applyFont="1" applyBorder="1" applyAlignment="1">
      <alignment horizontal="center" vertical="center"/>
      <protection/>
    </xf>
    <xf numFmtId="0" fontId="24" fillId="0" borderId="31" xfId="62" applyFont="1" applyBorder="1" applyAlignment="1">
      <alignment horizontal="center" vertical="center"/>
      <protection/>
    </xf>
    <xf numFmtId="0" fontId="81" fillId="0" borderId="42" xfId="62" applyFont="1" applyBorder="1" applyAlignment="1">
      <alignment horizontal="center" vertical="center"/>
      <protection/>
    </xf>
    <xf numFmtId="0" fontId="19" fillId="0" borderId="47" xfId="0" applyFont="1" applyBorder="1" applyAlignment="1">
      <alignment vertical="center"/>
    </xf>
    <xf numFmtId="0" fontId="16" fillId="36" borderId="35" xfId="62" applyFont="1" applyFill="1" applyBorder="1">
      <alignment vertical="center"/>
      <protection/>
    </xf>
    <xf numFmtId="0" fontId="16" fillId="36" borderId="34" xfId="62" applyFont="1" applyFill="1" applyBorder="1" applyAlignment="1">
      <alignment horizontal="center" vertical="center" shrinkToFit="1"/>
      <protection/>
    </xf>
    <xf numFmtId="0" fontId="16" fillId="0" borderId="39" xfId="62" applyFont="1" applyBorder="1" applyAlignment="1">
      <alignment horizontal="center" vertical="center"/>
      <protection/>
    </xf>
    <xf numFmtId="0" fontId="16" fillId="0" borderId="35" xfId="62" applyFont="1" applyBorder="1" applyAlignment="1">
      <alignment horizontal="center" vertical="center"/>
      <protection/>
    </xf>
    <xf numFmtId="0" fontId="16" fillId="36" borderId="40" xfId="62" applyFont="1" applyFill="1" applyBorder="1">
      <alignment vertical="center"/>
      <protection/>
    </xf>
    <xf numFmtId="0" fontId="27" fillId="0" borderId="0" xfId="62" applyFont="1">
      <alignment vertical="center"/>
      <protection/>
    </xf>
    <xf numFmtId="0" fontId="29" fillId="0" borderId="0" xfId="62" applyFont="1">
      <alignment vertical="center"/>
      <protection/>
    </xf>
    <xf numFmtId="0" fontId="27" fillId="0" borderId="0" xfId="62" applyFont="1" applyAlignment="1">
      <alignment horizontal="center" vertical="center"/>
      <protection/>
    </xf>
    <xf numFmtId="0" fontId="30" fillId="0" borderId="0" xfId="62" applyFont="1" applyAlignment="1">
      <alignment horizontal="left" vertical="center"/>
      <protection/>
    </xf>
    <xf numFmtId="0" fontId="31" fillId="0" borderId="0" xfId="62" applyFont="1" applyAlignment="1">
      <alignment vertical="center" shrinkToFit="1"/>
      <protection/>
    </xf>
    <xf numFmtId="0" fontId="35" fillId="0" borderId="0" xfId="62" applyFont="1" applyAlignment="1">
      <alignment horizontal="center" vertical="center"/>
      <protection/>
    </xf>
    <xf numFmtId="0" fontId="37" fillId="0" borderId="0" xfId="44" applyFont="1" applyBorder="1" applyAlignment="1" applyProtection="1">
      <alignment horizontal="center" vertical="center" shrinkToFit="1"/>
      <protection/>
    </xf>
    <xf numFmtId="0" fontId="30" fillId="0" borderId="0" xfId="44" applyFont="1" applyBorder="1" applyAlignment="1" applyProtection="1">
      <alignment horizontal="center" vertical="center" shrinkToFit="1"/>
      <protection/>
    </xf>
    <xf numFmtId="0" fontId="29" fillId="0" borderId="0" xfId="62" applyFont="1" applyAlignment="1">
      <alignment horizontal="center" vertical="center"/>
      <protection/>
    </xf>
    <xf numFmtId="0" fontId="39" fillId="0" borderId="0" xfId="62" applyFont="1" applyAlignment="1">
      <alignment horizontal="left" vertical="center"/>
      <protection/>
    </xf>
    <xf numFmtId="0" fontId="40" fillId="0" borderId="0" xfId="62" applyFont="1" applyAlignment="1">
      <alignment horizontal="center" vertical="center"/>
      <protection/>
    </xf>
    <xf numFmtId="0" fontId="40" fillId="0" borderId="0" xfId="62" applyFont="1" applyAlignment="1">
      <alignment horizontal="left" vertical="center"/>
      <protection/>
    </xf>
    <xf numFmtId="0" fontId="32" fillId="0" borderId="10" xfId="62" applyFont="1" applyBorder="1" applyAlignment="1">
      <alignment horizontal="center" vertical="center" wrapText="1"/>
      <protection/>
    </xf>
    <xf numFmtId="0" fontId="32" fillId="3" borderId="10" xfId="62" applyFont="1" applyFill="1" applyBorder="1" applyAlignment="1">
      <alignment horizontal="center" vertical="center" wrapText="1"/>
      <protection/>
    </xf>
    <xf numFmtId="0" fontId="32" fillId="0" borderId="0" xfId="62" applyFont="1" applyAlignment="1">
      <alignment horizontal="center" vertical="center" wrapText="1"/>
      <protection/>
    </xf>
    <xf numFmtId="0" fontId="32" fillId="0" borderId="0" xfId="62" applyFont="1">
      <alignment vertical="center"/>
      <protection/>
    </xf>
    <xf numFmtId="0" fontId="40" fillId="0" borderId="0" xfId="62" applyFont="1">
      <alignment vertical="center"/>
      <protection/>
    </xf>
    <xf numFmtId="0" fontId="28" fillId="0" borderId="0" xfId="62" applyFont="1">
      <alignment vertical="center"/>
      <protection/>
    </xf>
    <xf numFmtId="0" fontId="30" fillId="0" borderId="48" xfId="62" applyFont="1" applyBorder="1" applyAlignment="1">
      <alignment horizontal="center" vertical="center" shrinkToFit="1"/>
      <protection/>
    </xf>
    <xf numFmtId="0" fontId="30" fillId="0" borderId="49" xfId="62" applyFont="1" applyBorder="1" applyAlignment="1">
      <alignment horizontal="center" vertical="center" shrinkToFit="1"/>
      <protection/>
    </xf>
    <xf numFmtId="41" fontId="30" fillId="4" borderId="50" xfId="62" applyNumberFormat="1" applyFont="1" applyFill="1" applyBorder="1" applyAlignment="1" applyProtection="1">
      <alignment horizontal="center" vertical="center"/>
      <protection locked="0"/>
    </xf>
    <xf numFmtId="0" fontId="30" fillId="4" borderId="51" xfId="62" applyFont="1" applyFill="1" applyBorder="1" applyProtection="1">
      <alignment vertical="center"/>
      <protection locked="0"/>
    </xf>
    <xf numFmtId="41" fontId="41" fillId="0" borderId="10" xfId="62" applyNumberFormat="1" applyFont="1" applyBorder="1">
      <alignment vertical="center"/>
      <protection/>
    </xf>
    <xf numFmtId="41" fontId="41" fillId="0" borderId="10" xfId="62" applyNumberFormat="1" applyFont="1" applyBorder="1" applyAlignment="1">
      <alignment horizontal="center" vertical="center"/>
      <protection/>
    </xf>
    <xf numFmtId="41" fontId="33" fillId="0" borderId="10" xfId="62" applyNumberFormat="1" applyFont="1" applyBorder="1" applyAlignment="1">
      <alignment horizontal="center" vertical="center"/>
      <protection/>
    </xf>
    <xf numFmtId="41" fontId="33" fillId="0" borderId="10" xfId="62" applyNumberFormat="1" applyFont="1" applyBorder="1">
      <alignment vertical="center"/>
      <protection/>
    </xf>
    <xf numFmtId="41" fontId="30" fillId="4" borderId="52" xfId="62" applyNumberFormat="1" applyFont="1" applyFill="1" applyBorder="1">
      <alignment vertical="center"/>
      <protection/>
    </xf>
    <xf numFmtId="0" fontId="30" fillId="4" borderId="53" xfId="62" applyFont="1" applyFill="1" applyBorder="1">
      <alignment vertical="center"/>
      <protection/>
    </xf>
    <xf numFmtId="0" fontId="7" fillId="0" borderId="0" xfId="0" applyFont="1" applyAlignment="1">
      <alignment horizontal="left" vertical="center" wrapText="1"/>
    </xf>
    <xf numFmtId="0" fontId="0" fillId="0" borderId="0" xfId="0" applyAlignment="1">
      <alignment vertical="center"/>
    </xf>
    <xf numFmtId="0" fontId="7" fillId="0" borderId="0" xfId="0" applyFont="1" applyAlignment="1">
      <alignment horizontal="left" vertical="center"/>
    </xf>
    <xf numFmtId="0" fontId="7" fillId="0" borderId="0" xfId="0" applyFont="1" applyAlignment="1">
      <alignment horizontal="left" vertical="top" wrapText="1"/>
    </xf>
    <xf numFmtId="0" fontId="19" fillId="0" borderId="17" xfId="62" applyFont="1" applyBorder="1" applyAlignment="1">
      <alignment horizontal="center" vertical="center"/>
      <protection/>
    </xf>
    <xf numFmtId="0" fontId="19" fillId="0" borderId="16" xfId="62" applyFont="1" applyBorder="1" applyAlignment="1">
      <alignment horizontal="center" vertical="center"/>
      <protection/>
    </xf>
    <xf numFmtId="0" fontId="19" fillId="0" borderId="17" xfId="0" applyFont="1" applyBorder="1" applyAlignment="1">
      <alignment horizontal="center" vertical="center"/>
    </xf>
    <xf numFmtId="0" fontId="19" fillId="0" borderId="16" xfId="0" applyFont="1" applyBorder="1" applyAlignment="1">
      <alignment horizontal="center" vertical="center"/>
    </xf>
    <xf numFmtId="0" fontId="30" fillId="0" borderId="54" xfId="62" applyFont="1" applyBorder="1" applyAlignment="1">
      <alignment horizontal="center" vertical="center"/>
      <protection/>
    </xf>
    <xf numFmtId="0" fontId="30" fillId="0" borderId="55" xfId="62" applyFont="1" applyBorder="1" applyAlignment="1">
      <alignment horizontal="center" vertical="center"/>
      <protection/>
    </xf>
    <xf numFmtId="0" fontId="30" fillId="0" borderId="56" xfId="62" applyFont="1" applyBorder="1" applyAlignment="1">
      <alignment horizontal="center" vertical="center"/>
      <protection/>
    </xf>
    <xf numFmtId="0" fontId="30" fillId="0" borderId="57" xfId="62" applyFont="1" applyBorder="1" applyAlignment="1">
      <alignment horizontal="center" vertical="center"/>
      <protection/>
    </xf>
    <xf numFmtId="0" fontId="30" fillId="0" borderId="26" xfId="62" applyFont="1" applyBorder="1" applyAlignment="1">
      <alignment horizontal="center" vertical="center"/>
      <protection/>
    </xf>
    <xf numFmtId="0" fontId="30" fillId="0" borderId="58" xfId="62" applyFont="1" applyBorder="1" applyAlignment="1">
      <alignment horizontal="center" vertical="center"/>
      <protection/>
    </xf>
    <xf numFmtId="0" fontId="29" fillId="0" borderId="54" xfId="62" applyFont="1" applyBorder="1" applyAlignment="1">
      <alignment horizontal="center" vertical="center"/>
      <protection/>
    </xf>
    <xf numFmtId="0" fontId="29" fillId="0" borderId="55" xfId="62" applyFont="1" applyBorder="1" applyAlignment="1">
      <alignment horizontal="center" vertical="center"/>
      <protection/>
    </xf>
    <xf numFmtId="0" fontId="29" fillId="0" borderId="56" xfId="62" applyFont="1" applyBorder="1" applyAlignment="1">
      <alignment horizontal="center" vertical="center"/>
      <protection/>
    </xf>
    <xf numFmtId="0" fontId="29" fillId="0" borderId="57" xfId="62" applyFont="1" applyBorder="1" applyAlignment="1">
      <alignment horizontal="center" vertical="center"/>
      <protection/>
    </xf>
    <xf numFmtId="0" fontId="29" fillId="0" borderId="26" xfId="62" applyFont="1" applyBorder="1" applyAlignment="1">
      <alignment horizontal="center" vertical="center"/>
      <protection/>
    </xf>
    <xf numFmtId="0" fontId="29" fillId="0" borderId="58" xfId="62" applyFont="1" applyBorder="1" applyAlignment="1">
      <alignment horizontal="center" vertical="center"/>
      <protection/>
    </xf>
    <xf numFmtId="0" fontId="40" fillId="0" borderId="59" xfId="62" applyFont="1" applyBorder="1" applyAlignment="1">
      <alignment horizontal="center" vertical="center"/>
      <protection/>
    </xf>
    <xf numFmtId="0" fontId="40" fillId="0" borderId="60" xfId="62" applyFont="1" applyBorder="1" applyAlignment="1">
      <alignment horizontal="center" vertical="center"/>
      <protection/>
    </xf>
    <xf numFmtId="0" fontId="40" fillId="0" borderId="61" xfId="62" applyFont="1" applyBorder="1" applyAlignment="1">
      <alignment horizontal="center" vertical="center"/>
      <protection/>
    </xf>
    <xf numFmtId="41" fontId="30" fillId="3" borderId="62" xfId="62" applyNumberFormat="1" applyFont="1" applyFill="1" applyBorder="1" applyAlignment="1">
      <alignment horizontal="center" vertical="center"/>
      <protection/>
    </xf>
    <xf numFmtId="41" fontId="30" fillId="3" borderId="63" xfId="62" applyNumberFormat="1" applyFont="1" applyFill="1" applyBorder="1" applyAlignment="1">
      <alignment horizontal="center" vertical="center"/>
      <protection/>
    </xf>
    <xf numFmtId="41" fontId="30" fillId="3" borderId="64" xfId="62" applyNumberFormat="1" applyFont="1" applyFill="1" applyBorder="1" applyAlignment="1">
      <alignment horizontal="center" vertical="center"/>
      <protection/>
    </xf>
    <xf numFmtId="41" fontId="30" fillId="3" borderId="65" xfId="62" applyNumberFormat="1" applyFont="1" applyFill="1" applyBorder="1" applyAlignment="1">
      <alignment horizontal="center" vertical="center"/>
      <protection/>
    </xf>
    <xf numFmtId="41" fontId="30" fillId="3" borderId="66" xfId="62" applyNumberFormat="1" applyFont="1" applyFill="1" applyBorder="1" applyAlignment="1">
      <alignment horizontal="center" vertical="center"/>
      <protection/>
    </xf>
    <xf numFmtId="41" fontId="30" fillId="3" borderId="67" xfId="62" applyNumberFormat="1" applyFont="1" applyFill="1" applyBorder="1" applyAlignment="1">
      <alignment horizontal="center" vertical="center"/>
      <protection/>
    </xf>
    <xf numFmtId="41" fontId="30" fillId="3" borderId="68" xfId="62" applyNumberFormat="1" applyFont="1" applyFill="1" applyBorder="1" applyAlignment="1">
      <alignment horizontal="center" vertical="center"/>
      <protection/>
    </xf>
    <xf numFmtId="41" fontId="30" fillId="3" borderId="69" xfId="62" applyNumberFormat="1" applyFont="1" applyFill="1" applyBorder="1" applyAlignment="1">
      <alignment horizontal="center" vertical="center"/>
      <protection/>
    </xf>
    <xf numFmtId="41" fontId="30" fillId="3" borderId="70" xfId="62" applyNumberFormat="1" applyFont="1" applyFill="1" applyBorder="1" applyAlignment="1">
      <alignment horizontal="center" vertical="center"/>
      <protection/>
    </xf>
    <xf numFmtId="0" fontId="39" fillId="0" borderId="71" xfId="62" applyFont="1" applyBorder="1" applyAlignment="1">
      <alignment horizontal="center" vertical="center" wrapText="1"/>
      <protection/>
    </xf>
    <xf numFmtId="0" fontId="39" fillId="0" borderId="72" xfId="62" applyFont="1" applyBorder="1" applyAlignment="1">
      <alignment horizontal="center" vertical="center" wrapText="1"/>
      <protection/>
    </xf>
    <xf numFmtId="0" fontId="39" fillId="0" borderId="73" xfId="62" applyFont="1" applyBorder="1" applyAlignment="1">
      <alignment horizontal="center" vertical="center" wrapText="1"/>
      <protection/>
    </xf>
    <xf numFmtId="41" fontId="30" fillId="3" borderId="71" xfId="62" applyNumberFormat="1" applyFont="1" applyFill="1" applyBorder="1" applyAlignment="1">
      <alignment horizontal="center" vertical="center"/>
      <protection/>
    </xf>
    <xf numFmtId="41" fontId="30" fillId="3" borderId="72" xfId="62" applyNumberFormat="1" applyFont="1" applyFill="1" applyBorder="1" applyAlignment="1">
      <alignment horizontal="center" vertical="center"/>
      <protection/>
    </xf>
    <xf numFmtId="41" fontId="30" fillId="3" borderId="73" xfId="62" applyNumberFormat="1" applyFont="1" applyFill="1" applyBorder="1" applyAlignment="1">
      <alignment horizontal="center" vertical="center"/>
      <protection/>
    </xf>
    <xf numFmtId="41" fontId="30" fillId="4" borderId="71" xfId="62" applyNumberFormat="1" applyFont="1" applyFill="1" applyBorder="1" applyAlignment="1" applyProtection="1">
      <alignment horizontal="center" vertical="center"/>
      <protection locked="0"/>
    </xf>
    <xf numFmtId="41" fontId="30" fillId="4" borderId="73" xfId="62" applyNumberFormat="1" applyFont="1" applyFill="1" applyBorder="1" applyAlignment="1" applyProtection="1">
      <alignment horizontal="center" vertical="center"/>
      <protection locked="0"/>
    </xf>
    <xf numFmtId="41" fontId="30" fillId="4" borderId="71" xfId="62" applyNumberFormat="1" applyFont="1" applyFill="1" applyBorder="1" applyAlignment="1">
      <alignment horizontal="center" vertical="center"/>
      <protection/>
    </xf>
    <xf numFmtId="41" fontId="30" fillId="4" borderId="73" xfId="62" applyNumberFormat="1" applyFont="1" applyFill="1" applyBorder="1" applyAlignment="1">
      <alignment horizontal="center" vertical="center"/>
      <protection/>
    </xf>
    <xf numFmtId="0" fontId="39" fillId="0" borderId="28" xfId="62" applyFont="1" applyBorder="1" applyAlignment="1">
      <alignment horizontal="center" vertical="center"/>
      <protection/>
    </xf>
    <xf numFmtId="0" fontId="39" fillId="0" borderId="47" xfId="62" applyFont="1" applyBorder="1" applyAlignment="1">
      <alignment horizontal="center" vertical="center"/>
      <protection/>
    </xf>
    <xf numFmtId="0" fontId="41" fillId="0" borderId="0" xfId="62" applyFont="1" applyAlignment="1">
      <alignment horizontal="center" vertical="center"/>
      <protection/>
    </xf>
    <xf numFmtId="0" fontId="41" fillId="0" borderId="74" xfId="62" applyFont="1" applyBorder="1" applyAlignment="1">
      <alignment horizontal="center" vertical="center"/>
      <protection/>
    </xf>
    <xf numFmtId="0" fontId="30" fillId="0" borderId="59" xfId="62" applyFont="1" applyBorder="1" applyAlignment="1">
      <alignment horizontal="center" vertical="center"/>
      <protection/>
    </xf>
    <xf numFmtId="0" fontId="30" fillId="0" borderId="61" xfId="62" applyFont="1" applyBorder="1" applyAlignment="1">
      <alignment horizontal="center" vertical="center"/>
      <protection/>
    </xf>
    <xf numFmtId="0" fontId="38" fillId="0" borderId="0" xfId="62" applyFont="1" applyAlignment="1">
      <alignment horizontal="center" vertical="center" wrapText="1"/>
      <protection/>
    </xf>
    <xf numFmtId="0" fontId="28" fillId="0" borderId="59" xfId="62" applyFont="1" applyBorder="1" applyAlignment="1">
      <alignment horizontal="center" vertical="center"/>
      <protection/>
    </xf>
    <xf numFmtId="0" fontId="28" fillId="0" borderId="60" xfId="62" applyFont="1" applyBorder="1" applyAlignment="1">
      <alignment horizontal="center" vertical="center"/>
      <protection/>
    </xf>
    <xf numFmtId="0" fontId="28" fillId="0" borderId="75" xfId="62" applyFont="1" applyBorder="1" applyAlignment="1">
      <alignment horizontal="center" vertical="center"/>
      <protection/>
    </xf>
    <xf numFmtId="0" fontId="35" fillId="0" borderId="76" xfId="62" applyFont="1" applyBorder="1" applyAlignment="1">
      <alignment horizontal="center" vertical="center"/>
      <protection/>
    </xf>
    <xf numFmtId="0" fontId="35" fillId="0" borderId="60" xfId="62" applyFont="1" applyBorder="1" applyAlignment="1">
      <alignment horizontal="center" vertical="center"/>
      <protection/>
    </xf>
    <xf numFmtId="0" fontId="35" fillId="0" borderId="77" xfId="62" applyFont="1" applyBorder="1" applyAlignment="1">
      <alignment horizontal="center" vertical="center"/>
      <protection/>
    </xf>
    <xf numFmtId="0" fontId="28" fillId="0" borderId="78" xfId="62" applyFont="1" applyBorder="1" applyAlignment="1">
      <alignment horizontal="center" vertical="center"/>
      <protection/>
    </xf>
    <xf numFmtId="0" fontId="35" fillId="0" borderId="61" xfId="62" applyFont="1" applyBorder="1" applyAlignment="1">
      <alignment horizontal="center" vertical="center"/>
      <protection/>
    </xf>
    <xf numFmtId="0" fontId="31" fillId="4" borderId="71" xfId="62" applyFont="1" applyFill="1" applyBorder="1" applyAlignment="1" applyProtection="1">
      <alignment horizontal="center" vertical="center"/>
      <protection locked="0"/>
    </xf>
    <xf numFmtId="0" fontId="31" fillId="4" borderId="72" xfId="62" applyFont="1" applyFill="1" applyBorder="1" applyAlignment="1" applyProtection="1">
      <alignment horizontal="center" vertical="center"/>
      <protection locked="0"/>
    </xf>
    <xf numFmtId="0" fontId="31" fillId="4" borderId="79" xfId="62" applyFont="1" applyFill="1" applyBorder="1" applyAlignment="1" applyProtection="1">
      <alignment horizontal="center" vertical="center"/>
      <protection locked="0"/>
    </xf>
    <xf numFmtId="0" fontId="31" fillId="38" borderId="80" xfId="62" applyFont="1" applyFill="1" applyBorder="1" applyAlignment="1" applyProtection="1">
      <alignment horizontal="center" vertical="center"/>
      <protection locked="0"/>
    </xf>
    <xf numFmtId="0" fontId="31" fillId="38" borderId="72" xfId="62" applyFont="1" applyFill="1" applyBorder="1" applyAlignment="1" applyProtection="1">
      <alignment horizontal="center" vertical="center"/>
      <protection locked="0"/>
    </xf>
    <xf numFmtId="0" fontId="31" fillId="38" borderId="81" xfId="62" applyFont="1" applyFill="1" applyBorder="1" applyAlignment="1" applyProtection="1">
      <alignment horizontal="center" vertical="center"/>
      <protection locked="0"/>
    </xf>
    <xf numFmtId="0" fontId="31" fillId="4" borderId="82" xfId="62" applyFont="1" applyFill="1" applyBorder="1" applyAlignment="1" applyProtection="1">
      <alignment horizontal="center" vertical="center"/>
      <protection locked="0"/>
    </xf>
    <xf numFmtId="0" fontId="31" fillId="38" borderId="73" xfId="62" applyFont="1" applyFill="1" applyBorder="1" applyAlignment="1" applyProtection="1">
      <alignment horizontal="center" vertical="center"/>
      <protection locked="0"/>
    </xf>
    <xf numFmtId="0" fontId="28" fillId="0" borderId="83" xfId="62" applyFont="1" applyBorder="1" applyAlignment="1">
      <alignment horizontal="center" vertical="center"/>
      <protection/>
    </xf>
    <xf numFmtId="0" fontId="28" fillId="0" borderId="84" xfId="62" applyFont="1" applyBorder="1" applyAlignment="1">
      <alignment horizontal="center" vertical="center"/>
      <protection/>
    </xf>
    <xf numFmtId="0" fontId="28" fillId="0" borderId="16" xfId="62" applyFont="1" applyBorder="1" applyAlignment="1">
      <alignment horizontal="center" vertical="center"/>
      <protection/>
    </xf>
    <xf numFmtId="0" fontId="31" fillId="4" borderId="17" xfId="62" applyFont="1" applyFill="1" applyBorder="1" applyAlignment="1" applyProtection="1">
      <alignment horizontal="center" vertical="center"/>
      <protection locked="0"/>
    </xf>
    <xf numFmtId="0" fontId="31" fillId="4" borderId="84" xfId="62" applyFont="1" applyFill="1" applyBorder="1" applyAlignment="1" applyProtection="1">
      <alignment horizontal="center" vertical="center"/>
      <protection locked="0"/>
    </xf>
    <xf numFmtId="0" fontId="31" fillId="4" borderId="85" xfId="62" applyFont="1" applyFill="1" applyBorder="1" applyAlignment="1" applyProtection="1">
      <alignment horizontal="center" vertical="center"/>
      <protection locked="0"/>
    </xf>
    <xf numFmtId="0" fontId="33" fillId="0" borderId="86" xfId="62" applyFont="1" applyBorder="1" applyAlignment="1">
      <alignment horizontal="center" vertical="center" wrapText="1"/>
      <protection/>
    </xf>
    <xf numFmtId="0" fontId="33" fillId="0" borderId="87" xfId="62" applyFont="1" applyBorder="1" applyAlignment="1">
      <alignment horizontal="center" vertical="center" wrapText="1"/>
      <protection/>
    </xf>
    <xf numFmtId="0" fontId="33" fillId="0" borderId="88" xfId="62" applyFont="1" applyBorder="1" applyAlignment="1">
      <alignment horizontal="center" vertical="center" wrapText="1"/>
      <protection/>
    </xf>
    <xf numFmtId="0" fontId="33" fillId="0" borderId="38" xfId="62" applyFont="1" applyBorder="1" applyAlignment="1">
      <alignment horizontal="center" vertical="center" wrapText="1"/>
      <protection/>
    </xf>
    <xf numFmtId="0" fontId="33" fillId="0" borderId="89" xfId="62" applyFont="1" applyBorder="1" applyAlignment="1">
      <alignment horizontal="center" vertical="center" wrapText="1"/>
      <protection/>
    </xf>
    <xf numFmtId="0" fontId="33" fillId="0" borderId="90" xfId="62" applyFont="1" applyBorder="1" applyAlignment="1">
      <alignment horizontal="center" vertical="center" wrapText="1"/>
      <protection/>
    </xf>
    <xf numFmtId="0" fontId="35" fillId="0" borderId="71" xfId="62" applyFont="1" applyBorder="1" applyAlignment="1">
      <alignment horizontal="center" vertical="center"/>
      <protection/>
    </xf>
    <xf numFmtId="0" fontId="35" fillId="0" borderId="72" xfId="62" applyFont="1" applyBorder="1" applyAlignment="1">
      <alignment horizontal="center" vertical="center"/>
      <protection/>
    </xf>
    <xf numFmtId="0" fontId="35" fillId="0" borderId="81" xfId="62" applyFont="1" applyBorder="1" applyAlignment="1">
      <alignment horizontal="center" vertical="center"/>
      <protection/>
    </xf>
    <xf numFmtId="0" fontId="36" fillId="4" borderId="82" xfId="44" applyFont="1" applyFill="1" applyBorder="1" applyAlignment="1" applyProtection="1">
      <alignment horizontal="center" vertical="center" shrinkToFit="1"/>
      <protection locked="0"/>
    </xf>
    <xf numFmtId="0" fontId="36" fillId="4" borderId="72" xfId="44" applyFont="1" applyFill="1" applyBorder="1" applyAlignment="1" applyProtection="1">
      <alignment horizontal="center" vertical="center" shrinkToFit="1"/>
      <protection locked="0"/>
    </xf>
    <xf numFmtId="0" fontId="36" fillId="4" borderId="79" xfId="44" applyFont="1" applyFill="1" applyBorder="1" applyAlignment="1" applyProtection="1">
      <alignment horizontal="center" vertical="center" shrinkToFit="1"/>
      <protection locked="0"/>
    </xf>
    <xf numFmtId="0" fontId="30" fillId="0" borderId="80" xfId="44" applyFont="1" applyBorder="1" applyAlignment="1" applyProtection="1">
      <alignment horizontal="center" vertical="center" shrinkToFit="1"/>
      <protection/>
    </xf>
    <xf numFmtId="0" fontId="30" fillId="0" borderId="72" xfId="44" applyFont="1" applyBorder="1" applyAlignment="1" applyProtection="1">
      <alignment horizontal="center" vertical="center" shrinkToFit="1"/>
      <protection/>
    </xf>
    <xf numFmtId="0" fontId="30" fillId="0" borderId="73" xfId="44" applyFont="1" applyBorder="1" applyAlignment="1" applyProtection="1">
      <alignment horizontal="center" vertical="center" shrinkToFit="1"/>
      <protection/>
    </xf>
    <xf numFmtId="0" fontId="28" fillId="0" borderId="91" xfId="62" applyFont="1" applyBorder="1" applyAlignment="1">
      <alignment horizontal="center" vertical="center" wrapText="1"/>
      <protection/>
    </xf>
    <xf numFmtId="0" fontId="28" fillId="0" borderId="92" xfId="62" applyFont="1" applyBorder="1" applyAlignment="1">
      <alignment horizontal="center" vertical="center" wrapText="1"/>
      <protection/>
    </xf>
    <xf numFmtId="0" fontId="28" fillId="0" borderId="93" xfId="62" applyFont="1" applyBorder="1" applyAlignment="1">
      <alignment horizontal="center" vertical="center" shrinkToFit="1"/>
      <protection/>
    </xf>
    <xf numFmtId="0" fontId="28" fillId="0" borderId="94" xfId="62" applyFont="1" applyBorder="1" applyAlignment="1">
      <alignment horizontal="center" vertical="center" shrinkToFit="1"/>
      <protection/>
    </xf>
    <xf numFmtId="0" fontId="28" fillId="0" borderId="95" xfId="62" applyFont="1" applyBorder="1" applyAlignment="1">
      <alignment horizontal="center" vertical="center" shrinkToFit="1"/>
      <protection/>
    </xf>
    <xf numFmtId="0" fontId="31" fillId="0" borderId="59" xfId="62" applyFont="1" applyBorder="1" applyAlignment="1">
      <alignment horizontal="center" vertical="center" shrinkToFit="1"/>
      <protection/>
    </xf>
    <xf numFmtId="0" fontId="31" fillId="0" borderId="60" xfId="62" applyFont="1" applyBorder="1" applyAlignment="1">
      <alignment horizontal="center" vertical="center" shrinkToFit="1"/>
      <protection/>
    </xf>
    <xf numFmtId="0" fontId="31" fillId="0" borderId="77" xfId="62" applyFont="1" applyBorder="1" applyAlignment="1">
      <alignment horizontal="center" vertical="center" shrinkToFit="1"/>
      <protection/>
    </xf>
    <xf numFmtId="0" fontId="31" fillId="4" borderId="78" xfId="62" applyFont="1" applyFill="1" applyBorder="1" applyAlignment="1" applyProtection="1">
      <alignment horizontal="center" vertical="center" shrinkToFit="1"/>
      <protection locked="0"/>
    </xf>
    <xf numFmtId="0" fontId="31" fillId="4" borderId="60" xfId="62" applyFont="1" applyFill="1" applyBorder="1" applyAlignment="1" applyProtection="1">
      <alignment horizontal="center" vertical="center" shrinkToFit="1"/>
      <protection locked="0"/>
    </xf>
    <xf numFmtId="0" fontId="31" fillId="4" borderId="75" xfId="62" applyFont="1" applyFill="1" applyBorder="1" applyAlignment="1" applyProtection="1">
      <alignment horizontal="center" vertical="center" shrinkToFit="1"/>
      <protection locked="0"/>
    </xf>
    <xf numFmtId="0" fontId="30" fillId="0" borderId="76" xfId="62" applyFont="1" applyBorder="1" applyAlignment="1">
      <alignment horizontal="center" vertical="center" shrinkToFit="1"/>
      <protection/>
    </xf>
    <xf numFmtId="0" fontId="30" fillId="0" borderId="60" xfId="62" applyFont="1" applyBorder="1" applyAlignment="1">
      <alignment horizontal="center" vertical="center" shrinkToFit="1"/>
      <protection/>
    </xf>
    <xf numFmtId="0" fontId="30" fillId="0" borderId="61" xfId="62" applyFont="1" applyBorder="1" applyAlignment="1">
      <alignment horizontal="center" vertical="center" shrinkToFit="1"/>
      <protection/>
    </xf>
    <xf numFmtId="0" fontId="31" fillId="4" borderId="17" xfId="62" applyFont="1" applyFill="1" applyBorder="1" applyAlignment="1" applyProtection="1">
      <alignment horizontal="center" vertical="center" shrinkToFit="1"/>
      <protection locked="0"/>
    </xf>
    <xf numFmtId="0" fontId="31" fillId="4" borderId="84" xfId="62" applyFont="1" applyFill="1" applyBorder="1" applyAlignment="1" applyProtection="1">
      <alignment horizontal="center" vertical="center" shrinkToFit="1"/>
      <protection locked="0"/>
    </xf>
    <xf numFmtId="0" fontId="31" fillId="4" borderId="85" xfId="62" applyFont="1" applyFill="1" applyBorder="1" applyAlignment="1" applyProtection="1">
      <alignment horizontal="center" vertical="center" shrinkToFit="1"/>
      <protection locked="0"/>
    </xf>
    <xf numFmtId="0" fontId="32" fillId="0" borderId="96" xfId="62" applyFont="1" applyBorder="1" applyAlignment="1">
      <alignment horizontal="center" vertical="center" wrapText="1" shrinkToFit="1"/>
      <protection/>
    </xf>
    <xf numFmtId="0" fontId="32" fillId="0" borderId="84" xfId="62" applyFont="1" applyBorder="1" applyAlignment="1">
      <alignment horizontal="center" vertical="center" wrapText="1" shrinkToFit="1"/>
      <protection/>
    </xf>
    <xf numFmtId="0" fontId="32" fillId="0" borderId="97" xfId="62" applyFont="1" applyBorder="1" applyAlignment="1">
      <alignment horizontal="center" vertical="center" wrapText="1" shrinkToFit="1"/>
      <protection/>
    </xf>
    <xf numFmtId="0" fontId="0" fillId="0" borderId="0" xfId="0" applyAlignment="1">
      <alignment horizontal="center" vertical="center"/>
    </xf>
    <xf numFmtId="0" fontId="77" fillId="0" borderId="98" xfId="0" applyFont="1" applyBorder="1" applyAlignment="1">
      <alignment horizontal="left" vertical="center" wrapText="1"/>
    </xf>
    <xf numFmtId="0" fontId="76" fillId="0" borderId="99" xfId="0" applyFont="1" applyBorder="1" applyAlignment="1">
      <alignment horizontal="left" vertical="center"/>
    </xf>
    <xf numFmtId="0" fontId="76" fillId="0" borderId="100" xfId="0" applyFont="1" applyBorder="1" applyAlignment="1">
      <alignment horizontal="left" vertical="center"/>
    </xf>
    <xf numFmtId="0" fontId="77" fillId="0" borderId="89" xfId="0" applyFont="1" applyBorder="1" applyAlignment="1">
      <alignment horizontal="left" vertical="center"/>
    </xf>
    <xf numFmtId="0" fontId="79" fillId="0" borderId="0" xfId="0" applyFont="1" applyAlignment="1">
      <alignment horizontal="left" vertical="center"/>
    </xf>
    <xf numFmtId="0" fontId="75"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2</xdr:row>
      <xdr:rowOff>114300</xdr:rowOff>
    </xdr:from>
    <xdr:to>
      <xdr:col>20</xdr:col>
      <xdr:colOff>123825</xdr:colOff>
      <xdr:row>9</xdr:row>
      <xdr:rowOff>0</xdr:rowOff>
    </xdr:to>
    <xdr:sp>
      <xdr:nvSpPr>
        <xdr:cNvPr id="1" name="直線矢印コネクタ 1"/>
        <xdr:cNvSpPr>
          <a:spLocks/>
        </xdr:cNvSpPr>
      </xdr:nvSpPr>
      <xdr:spPr>
        <a:xfrm rot="5400000">
          <a:off x="5276850" y="762000"/>
          <a:ext cx="0" cy="1590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2</xdr:row>
      <xdr:rowOff>114300</xdr:rowOff>
    </xdr:from>
    <xdr:to>
      <xdr:col>20</xdr:col>
      <xdr:colOff>104775</xdr:colOff>
      <xdr:row>9</xdr:row>
      <xdr:rowOff>0</xdr:rowOff>
    </xdr:to>
    <xdr:sp>
      <xdr:nvSpPr>
        <xdr:cNvPr id="2" name="直線矢印コネクタ 2"/>
        <xdr:cNvSpPr>
          <a:spLocks/>
        </xdr:cNvSpPr>
      </xdr:nvSpPr>
      <xdr:spPr>
        <a:xfrm rot="5400000">
          <a:off x="5276850" y="762000"/>
          <a:ext cx="0" cy="1590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2</xdr:row>
      <xdr:rowOff>114300</xdr:rowOff>
    </xdr:from>
    <xdr:to>
      <xdr:col>20</xdr:col>
      <xdr:colOff>123825</xdr:colOff>
      <xdr:row>9</xdr:row>
      <xdr:rowOff>0</xdr:rowOff>
    </xdr:to>
    <xdr:sp>
      <xdr:nvSpPr>
        <xdr:cNvPr id="3" name="直線矢印コネクタ 3"/>
        <xdr:cNvSpPr>
          <a:spLocks/>
        </xdr:cNvSpPr>
      </xdr:nvSpPr>
      <xdr:spPr>
        <a:xfrm rot="5400000">
          <a:off x="5276850" y="762000"/>
          <a:ext cx="0" cy="1590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3209925</xdr:colOff>
      <xdr:row>0</xdr:row>
      <xdr:rowOff>76200</xdr:rowOff>
    </xdr:from>
    <xdr:to>
      <xdr:col>2</xdr:col>
      <xdr:colOff>466725</xdr:colOff>
      <xdr:row>0</xdr:row>
      <xdr:rowOff>304800</xdr:rowOff>
    </xdr:to>
    <xdr:pic>
      <xdr:nvPicPr>
        <xdr:cNvPr id="1" name="図 1"/>
        <xdr:cNvPicPr preferRelativeResize="1">
          <a:picLocks noChangeAspect="1"/>
        </xdr:cNvPicPr>
      </xdr:nvPicPr>
      <xdr:blipFill>
        <a:blip r:embed="rId1"/>
        <a:srcRect l="13888" t="12747" r="13383" b="45166"/>
        <a:stretch>
          <a:fillRect/>
        </a:stretch>
      </xdr:blipFill>
      <xdr:spPr>
        <a:xfrm>
          <a:off x="3819525" y="76200"/>
          <a:ext cx="60960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tsumotom2\Downloads\00%20R5&#22320;&#21306;&#20013;&#23398;&#26032;&#20154;&#22823;&#20250;&#35201;&#38917;%20&#12304;&#26696;&#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申込"/>
      <sheetName val="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57"/>
  <sheetViews>
    <sheetView tabSelected="1" view="pageBreakPreview" zoomScaleSheetLayoutView="100" zoomScalePageLayoutView="0" workbookViewId="0" topLeftCell="A34">
      <selection activeCell="B39" sqref="B39"/>
    </sheetView>
  </sheetViews>
  <sheetFormatPr defaultColWidth="9.140625" defaultRowHeight="27" customHeight="1"/>
  <cols>
    <col min="1" max="1" width="13.28125" style="8" customWidth="1"/>
    <col min="2" max="2" width="17.00390625" style="9" customWidth="1"/>
    <col min="3" max="3" width="17.00390625" style="8" customWidth="1"/>
    <col min="4" max="4" width="17.00390625" style="11" customWidth="1"/>
    <col min="5" max="5" width="17.00390625" style="10" customWidth="1"/>
    <col min="6" max="7" width="13.7109375" style="11" customWidth="1"/>
    <col min="8" max="8" width="12.8515625" style="11" customWidth="1"/>
    <col min="9" max="16384" width="9.00390625" style="11" customWidth="1"/>
  </cols>
  <sheetData>
    <row r="1" spans="1:7" s="5" customFormat="1" ht="27" customHeight="1">
      <c r="A1" s="1" t="s">
        <v>93</v>
      </c>
      <c r="B1" s="2"/>
      <c r="C1" s="1"/>
      <c r="D1" s="3"/>
      <c r="E1" s="4"/>
      <c r="F1" s="3"/>
      <c r="G1" s="3"/>
    </row>
    <row r="2" spans="1:7" s="5" customFormat="1" ht="21.75" customHeight="1">
      <c r="A2" s="6"/>
      <c r="B2" s="7"/>
      <c r="C2" s="8"/>
      <c r="D2" s="9"/>
      <c r="E2" s="10"/>
      <c r="F2" s="11"/>
      <c r="G2" s="11"/>
    </row>
    <row r="3" spans="1:2" ht="27" customHeight="1">
      <c r="A3" s="6" t="s">
        <v>0</v>
      </c>
      <c r="B3" s="7" t="s">
        <v>75</v>
      </c>
    </row>
    <row r="4" spans="1:2" ht="27" customHeight="1">
      <c r="A4" s="6" t="s">
        <v>74</v>
      </c>
      <c r="B4" s="7" t="s">
        <v>76</v>
      </c>
    </row>
    <row r="5" spans="1:2" ht="27" customHeight="1">
      <c r="A5" s="6" t="s">
        <v>77</v>
      </c>
      <c r="B5" s="7" t="s">
        <v>26</v>
      </c>
    </row>
    <row r="6" spans="1:2" ht="27" customHeight="1">
      <c r="A6" s="6" t="s">
        <v>78</v>
      </c>
      <c r="B6" s="7" t="s">
        <v>25</v>
      </c>
    </row>
    <row r="7" spans="1:4" ht="27" customHeight="1">
      <c r="A7" s="6" t="s">
        <v>79</v>
      </c>
      <c r="B7" s="7" t="s">
        <v>94</v>
      </c>
      <c r="D7" s="8"/>
    </row>
    <row r="8" spans="1:5" ht="27" customHeight="1">
      <c r="A8" s="6" t="s">
        <v>80</v>
      </c>
      <c r="B8" s="7" t="s">
        <v>95</v>
      </c>
      <c r="C8" s="11"/>
      <c r="D8" s="8"/>
      <c r="E8" s="12"/>
    </row>
    <row r="9" spans="1:5" ht="27" customHeight="1">
      <c r="A9" s="6" t="s">
        <v>81</v>
      </c>
      <c r="B9" s="7" t="s">
        <v>27</v>
      </c>
      <c r="C9" s="6" t="s">
        <v>29</v>
      </c>
      <c r="D9" s="9"/>
      <c r="E9" s="12"/>
    </row>
    <row r="10" spans="1:5" ht="27" customHeight="1">
      <c r="A10" s="6"/>
      <c r="B10" s="13"/>
      <c r="C10" s="6" t="s">
        <v>1</v>
      </c>
      <c r="D10" s="9"/>
      <c r="E10" s="12"/>
    </row>
    <row r="11" spans="1:5" ht="27" customHeight="1">
      <c r="A11" s="6"/>
      <c r="B11" s="11"/>
      <c r="C11" s="6" t="s">
        <v>71</v>
      </c>
      <c r="D11" s="9"/>
      <c r="E11" s="12"/>
    </row>
    <row r="12" spans="1:5" ht="27" customHeight="1">
      <c r="A12" s="6"/>
      <c r="C12" s="6" t="s">
        <v>102</v>
      </c>
      <c r="D12" s="9"/>
      <c r="E12" s="12"/>
    </row>
    <row r="13" spans="1:5" ht="27" customHeight="1">
      <c r="A13" s="6"/>
      <c r="C13" s="8" t="s">
        <v>67</v>
      </c>
      <c r="D13" s="9"/>
      <c r="E13" s="12"/>
    </row>
    <row r="14" spans="1:5" ht="27" customHeight="1">
      <c r="A14" s="6"/>
      <c r="B14" s="23"/>
      <c r="C14" s="6" t="s">
        <v>7</v>
      </c>
      <c r="D14" s="9"/>
      <c r="E14" s="12"/>
    </row>
    <row r="15" spans="1:6" ht="27" customHeight="1">
      <c r="A15" s="6"/>
      <c r="B15" s="7" t="s">
        <v>28</v>
      </c>
      <c r="C15" s="6" t="s">
        <v>30</v>
      </c>
      <c r="D15" s="14"/>
      <c r="E15" s="14"/>
      <c r="F15" s="14"/>
    </row>
    <row r="16" spans="1:6" ht="27" customHeight="1">
      <c r="A16" s="6"/>
      <c r="B16" s="13"/>
      <c r="C16" s="14" t="s">
        <v>5</v>
      </c>
      <c r="D16" s="14"/>
      <c r="E16" s="14"/>
      <c r="F16" s="14"/>
    </row>
    <row r="17" spans="1:3" ht="27" customHeight="1">
      <c r="A17" s="6"/>
      <c r="B17" s="11"/>
      <c r="C17" s="6" t="s">
        <v>72</v>
      </c>
    </row>
    <row r="18" spans="1:7" ht="27" customHeight="1">
      <c r="A18" s="6"/>
      <c r="C18" s="6" t="s">
        <v>101</v>
      </c>
      <c r="D18" s="15"/>
      <c r="E18" s="15"/>
      <c r="F18" s="15"/>
      <c r="G18" s="15"/>
    </row>
    <row r="19" spans="1:7" ht="27" customHeight="1">
      <c r="A19" s="6"/>
      <c r="C19" s="8" t="s">
        <v>68</v>
      </c>
      <c r="E19" s="15"/>
      <c r="F19" s="15"/>
      <c r="G19" s="15"/>
    </row>
    <row r="20" spans="1:7" ht="27" customHeight="1">
      <c r="A20" s="6"/>
      <c r="B20" s="23"/>
      <c r="C20" s="6" t="s">
        <v>2</v>
      </c>
      <c r="D20" s="15"/>
      <c r="E20" s="15"/>
      <c r="F20" s="15"/>
      <c r="G20" s="15"/>
    </row>
    <row r="21" spans="1:7" ht="38.25" customHeight="1">
      <c r="A21" s="6" t="s">
        <v>82</v>
      </c>
      <c r="B21" s="179" t="s">
        <v>96</v>
      </c>
      <c r="C21" s="179"/>
      <c r="D21" s="179"/>
      <c r="E21" s="179"/>
      <c r="F21" s="179"/>
      <c r="G21" s="179"/>
    </row>
    <row r="22" spans="1:7" ht="62.25" customHeight="1">
      <c r="A22" s="17" t="s">
        <v>83</v>
      </c>
      <c r="B22" s="179" t="s">
        <v>97</v>
      </c>
      <c r="C22" s="180"/>
      <c r="D22" s="180"/>
      <c r="E22" s="180"/>
      <c r="F22" s="180"/>
      <c r="G22" s="180"/>
    </row>
    <row r="23" spans="1:7" ht="27" customHeight="1">
      <c r="A23" s="6" t="s">
        <v>84</v>
      </c>
      <c r="B23" s="9" t="s">
        <v>3</v>
      </c>
      <c r="C23" s="6"/>
      <c r="D23" s="15"/>
      <c r="E23" s="15"/>
      <c r="F23" s="15"/>
      <c r="G23" s="15"/>
    </row>
    <row r="24" spans="1:7" ht="27" customHeight="1">
      <c r="A24" s="6"/>
      <c r="B24" s="9" t="s">
        <v>8</v>
      </c>
      <c r="C24" s="6"/>
      <c r="D24" s="15"/>
      <c r="E24" s="15"/>
      <c r="F24" s="15"/>
      <c r="G24" s="15"/>
    </row>
    <row r="25" spans="1:7" ht="27" customHeight="1">
      <c r="A25" s="6"/>
      <c r="B25" s="9" t="s">
        <v>9</v>
      </c>
      <c r="C25" s="6"/>
      <c r="D25" s="15"/>
      <c r="E25" s="15"/>
      <c r="F25" s="15"/>
      <c r="G25" s="15"/>
    </row>
    <row r="26" spans="1:7" ht="27" customHeight="1">
      <c r="A26" s="6"/>
      <c r="B26" s="9" t="s">
        <v>12</v>
      </c>
      <c r="C26" s="6"/>
      <c r="D26" s="15"/>
      <c r="E26" s="15"/>
      <c r="F26" s="15"/>
      <c r="G26" s="15"/>
    </row>
    <row r="27" spans="1:7" ht="27" customHeight="1">
      <c r="A27" s="6" t="s">
        <v>85</v>
      </c>
      <c r="B27" s="9" t="s">
        <v>31</v>
      </c>
      <c r="C27" s="6"/>
      <c r="D27" s="15"/>
      <c r="E27" s="15"/>
      <c r="F27" s="15"/>
      <c r="G27" s="15"/>
    </row>
    <row r="28" spans="1:7" ht="27" customHeight="1">
      <c r="A28" s="6"/>
      <c r="B28" s="9" t="s">
        <v>73</v>
      </c>
      <c r="C28" s="6"/>
      <c r="D28" s="15"/>
      <c r="E28" s="15"/>
      <c r="F28" s="15"/>
      <c r="G28" s="15"/>
    </row>
    <row r="29" spans="1:8" ht="27" customHeight="1">
      <c r="A29" s="6" t="s">
        <v>86</v>
      </c>
      <c r="B29" s="9" t="s">
        <v>4</v>
      </c>
      <c r="C29" s="6"/>
      <c r="D29" s="15"/>
      <c r="E29" s="15"/>
      <c r="F29" s="15"/>
      <c r="G29" s="15"/>
      <c r="H29" s="15"/>
    </row>
    <row r="30" spans="1:7" ht="27" customHeight="1">
      <c r="A30" s="6" t="s">
        <v>87</v>
      </c>
      <c r="B30" s="8" t="s">
        <v>32</v>
      </c>
      <c r="C30" s="8" t="s">
        <v>65</v>
      </c>
      <c r="D30" s="8" t="s">
        <v>66</v>
      </c>
      <c r="E30" s="20"/>
      <c r="F30" s="20"/>
      <c r="G30" s="20"/>
    </row>
    <row r="31" spans="1:7" ht="22.5" customHeight="1">
      <c r="A31" s="6"/>
      <c r="B31" s="8" t="s">
        <v>13</v>
      </c>
      <c r="C31" s="16"/>
      <c r="D31" s="16"/>
      <c r="E31" s="16"/>
      <c r="F31" s="16"/>
      <c r="G31" s="16"/>
    </row>
    <row r="32" spans="1:7" ht="22.5" customHeight="1">
      <c r="A32" s="6"/>
      <c r="B32" s="181" t="s">
        <v>14</v>
      </c>
      <c r="C32" s="180"/>
      <c r="D32" s="180"/>
      <c r="E32" s="180"/>
      <c r="F32" s="180"/>
      <c r="G32" s="180"/>
    </row>
    <row r="33" spans="1:7" ht="22.5" customHeight="1">
      <c r="A33" s="6" t="s">
        <v>88</v>
      </c>
      <c r="B33" s="9" t="s">
        <v>69</v>
      </c>
      <c r="C33" s="6"/>
      <c r="D33" s="15"/>
      <c r="E33" s="15"/>
      <c r="F33" s="15"/>
      <c r="G33" s="15"/>
    </row>
    <row r="34" spans="1:7" ht="22.5" customHeight="1">
      <c r="A34" s="6"/>
      <c r="B34" s="9" t="s">
        <v>70</v>
      </c>
      <c r="C34" s="6"/>
      <c r="D34" s="15"/>
      <c r="E34" s="15"/>
      <c r="F34" s="15"/>
      <c r="G34" s="15"/>
    </row>
    <row r="35" spans="1:7" ht="36" customHeight="1">
      <c r="A35" s="6" t="s">
        <v>89</v>
      </c>
      <c r="B35" s="34" t="s">
        <v>319</v>
      </c>
      <c r="D35" s="8"/>
      <c r="E35" s="8"/>
      <c r="F35" s="8"/>
      <c r="G35" s="8"/>
    </row>
    <row r="36" spans="1:7" ht="22.5" customHeight="1">
      <c r="A36" s="6" t="s">
        <v>90</v>
      </c>
      <c r="B36" s="9" t="s">
        <v>98</v>
      </c>
      <c r="C36" s="6"/>
      <c r="D36" s="15"/>
      <c r="E36" s="15"/>
      <c r="F36" s="15"/>
      <c r="G36" s="15"/>
    </row>
    <row r="37" spans="1:7" ht="22.5" customHeight="1">
      <c r="A37" s="6"/>
      <c r="B37" s="9" t="s">
        <v>99</v>
      </c>
      <c r="C37" s="6"/>
      <c r="D37" s="15"/>
      <c r="E37" s="15"/>
      <c r="F37" s="15"/>
      <c r="G37" s="15"/>
    </row>
    <row r="38" spans="1:7" ht="22.5" customHeight="1">
      <c r="A38" s="6"/>
      <c r="B38" s="11"/>
      <c r="C38" s="9" t="s">
        <v>11</v>
      </c>
      <c r="D38" s="15"/>
      <c r="E38" s="15"/>
      <c r="F38" s="15"/>
      <c r="G38" s="15"/>
    </row>
    <row r="39" spans="1:7" ht="22.5" customHeight="1">
      <c r="A39" s="6"/>
      <c r="C39" s="6"/>
      <c r="D39" s="15"/>
      <c r="E39" s="15"/>
      <c r="F39" s="15"/>
      <c r="G39" s="15"/>
    </row>
    <row r="40" spans="1:7" ht="22.5" customHeight="1">
      <c r="A40" s="6" t="s">
        <v>91</v>
      </c>
      <c r="B40" s="9" t="s">
        <v>6</v>
      </c>
      <c r="C40" s="6"/>
      <c r="D40" s="15"/>
      <c r="E40" s="15"/>
      <c r="F40" s="15"/>
      <c r="G40" s="15"/>
    </row>
    <row r="41" spans="1:8" ht="20.25" customHeight="1">
      <c r="A41" s="19"/>
      <c r="B41" s="21" t="s">
        <v>15</v>
      </c>
      <c r="C41"/>
      <c r="D41"/>
      <c r="E41"/>
      <c r="F41"/>
      <c r="G41"/>
      <c r="H41"/>
    </row>
    <row r="42" spans="1:8" ht="20.25" customHeight="1">
      <c r="A42" s="19"/>
      <c r="B42" s="21" t="s">
        <v>16</v>
      </c>
      <c r="C42"/>
      <c r="D42"/>
      <c r="E42"/>
      <c r="F42"/>
      <c r="G42"/>
      <c r="H42"/>
    </row>
    <row r="43" spans="1:8" ht="20.25" customHeight="1">
      <c r="A43" s="19"/>
      <c r="B43" s="21" t="s">
        <v>17</v>
      </c>
      <c r="C43" s="22"/>
      <c r="D43" s="22"/>
      <c r="E43" s="22"/>
      <c r="F43" s="22"/>
      <c r="G43" s="22"/>
      <c r="H43" s="22"/>
    </row>
    <row r="44" spans="1:8" ht="20.25" customHeight="1">
      <c r="A44" s="19"/>
      <c r="B44" s="21" t="s">
        <v>18</v>
      </c>
      <c r="C44" s="22"/>
      <c r="D44" s="22"/>
      <c r="E44" s="22"/>
      <c r="F44" s="22"/>
      <c r="G44" s="22"/>
      <c r="H44" s="22"/>
    </row>
    <row r="45" spans="1:8" ht="20.25" customHeight="1">
      <c r="A45" s="19"/>
      <c r="B45" s="21" t="s">
        <v>19</v>
      </c>
      <c r="C45" s="22"/>
      <c r="D45" s="22"/>
      <c r="E45" s="22"/>
      <c r="F45" s="22"/>
      <c r="G45" s="22"/>
      <c r="H45" s="22"/>
    </row>
    <row r="46" spans="1:8" ht="20.25" customHeight="1">
      <c r="A46" s="19"/>
      <c r="B46" s="21" t="s">
        <v>20</v>
      </c>
      <c r="C46" s="22"/>
      <c r="D46" s="22"/>
      <c r="E46" s="22"/>
      <c r="F46" s="22"/>
      <c r="G46" s="22"/>
      <c r="H46" s="22"/>
    </row>
    <row r="47" spans="1:8" ht="20.25" customHeight="1">
      <c r="A47" s="19"/>
      <c r="B47" s="21" t="s">
        <v>21</v>
      </c>
      <c r="C47" s="22"/>
      <c r="D47" s="22"/>
      <c r="E47" s="22"/>
      <c r="F47" s="22"/>
      <c r="G47" s="22"/>
      <c r="H47" s="22"/>
    </row>
    <row r="48" spans="1:8" ht="20.25" customHeight="1">
      <c r="A48" s="19"/>
      <c r="B48" s="21" t="s">
        <v>22</v>
      </c>
      <c r="C48" s="22"/>
      <c r="D48" s="22"/>
      <c r="E48" s="22"/>
      <c r="F48" s="22"/>
      <c r="G48" s="22"/>
      <c r="H48" s="22"/>
    </row>
    <row r="49" spans="1:8" ht="20.25" customHeight="1">
      <c r="A49" s="19"/>
      <c r="B49" s="21" t="s">
        <v>23</v>
      </c>
      <c r="C49" s="21"/>
      <c r="D49" s="21"/>
      <c r="E49" s="21"/>
      <c r="F49" s="21"/>
      <c r="G49" s="22"/>
      <c r="H49" s="22"/>
    </row>
    <row r="50" spans="1:8" ht="20.25" customHeight="1">
      <c r="A50" s="19"/>
      <c r="B50" s="21" t="s">
        <v>24</v>
      </c>
      <c r="C50" s="21"/>
      <c r="D50" s="21"/>
      <c r="E50" s="21"/>
      <c r="F50" s="21"/>
      <c r="G50" s="22"/>
      <c r="H50" s="22"/>
    </row>
    <row r="51" spans="1:7" ht="22.5" customHeight="1">
      <c r="A51" s="6"/>
      <c r="B51" s="9" t="s">
        <v>10</v>
      </c>
      <c r="C51" s="6"/>
      <c r="D51" s="15"/>
      <c r="E51" s="15"/>
      <c r="F51" s="15"/>
      <c r="G51" s="15"/>
    </row>
    <row r="52" spans="1:7" ht="22.5" customHeight="1">
      <c r="A52" s="6"/>
      <c r="B52" s="18"/>
      <c r="C52" s="6"/>
      <c r="D52" s="15"/>
      <c r="E52" s="15"/>
      <c r="F52" s="15"/>
      <c r="G52" s="15"/>
    </row>
    <row r="53" spans="1:7" ht="22.5" customHeight="1">
      <c r="A53" s="6" t="s">
        <v>92</v>
      </c>
      <c r="B53" s="182" t="s">
        <v>100</v>
      </c>
      <c r="C53" s="182"/>
      <c r="D53" s="182"/>
      <c r="E53" s="182"/>
      <c r="F53" s="182"/>
      <c r="G53" s="33"/>
    </row>
    <row r="54" spans="1:7" ht="37.5" customHeight="1">
      <c r="A54" s="6"/>
      <c r="B54" s="182"/>
      <c r="C54" s="182"/>
      <c r="D54" s="182"/>
      <c r="E54" s="182"/>
      <c r="F54" s="182"/>
      <c r="G54" s="33"/>
    </row>
    <row r="55" spans="1:7" ht="22.5" customHeight="1">
      <c r="A55" s="6"/>
      <c r="B55" s="182"/>
      <c r="C55" s="182"/>
      <c r="D55" s="182"/>
      <c r="E55" s="182"/>
      <c r="F55" s="182"/>
      <c r="G55" s="33"/>
    </row>
    <row r="56" spans="1:7" ht="22.5" customHeight="1">
      <c r="A56" s="6"/>
      <c r="B56" s="182"/>
      <c r="C56" s="182"/>
      <c r="D56" s="182"/>
      <c r="E56" s="182"/>
      <c r="F56" s="182"/>
      <c r="G56" s="33"/>
    </row>
    <row r="57" spans="1:7" ht="22.5" customHeight="1">
      <c r="A57" s="6"/>
      <c r="B57" s="182"/>
      <c r="C57" s="182"/>
      <c r="D57" s="182"/>
      <c r="E57" s="182"/>
      <c r="F57" s="182"/>
      <c r="G57" s="33"/>
    </row>
  </sheetData>
  <sheetProtection/>
  <mergeCells count="4">
    <mergeCell ref="B22:G22"/>
    <mergeCell ref="B32:G32"/>
    <mergeCell ref="B21:G21"/>
    <mergeCell ref="B53:F57"/>
  </mergeCells>
  <printOptions/>
  <pageMargins left="0.5118110236220472" right="0.31496062992125984" top="0.7480314960629921" bottom="0.7480314960629921" header="0.31496062992125984" footer="0.31496062992125984"/>
  <pageSetup horizontalDpi="600" verticalDpi="600" orientation="portrait" paperSize="9" scale="90" r:id="rId1"/>
  <rowBreaks count="1" manualBreakCount="1">
    <brk id="32" max="5" man="1"/>
  </rowBreaks>
</worksheet>
</file>

<file path=xl/worksheets/sheet2.xml><?xml version="1.0" encoding="utf-8"?>
<worksheet xmlns="http://schemas.openxmlformats.org/spreadsheetml/2006/main" xmlns:r="http://schemas.openxmlformats.org/officeDocument/2006/relationships">
  <sheetPr>
    <tabColor rgb="FFFFC000"/>
  </sheetPr>
  <dimension ref="A1:AW105"/>
  <sheetViews>
    <sheetView view="pageBreakPreview" zoomScale="80" zoomScaleNormal="80" zoomScaleSheetLayoutView="80" zoomScalePageLayoutView="0" workbookViewId="0" topLeftCell="A7">
      <selection activeCell="M11" sqref="M11:M12"/>
    </sheetView>
  </sheetViews>
  <sheetFormatPr defaultColWidth="13.00390625" defaultRowHeight="15"/>
  <cols>
    <col min="1" max="1" width="3.421875" style="35" customWidth="1"/>
    <col min="2" max="2" width="4.140625" style="35" hidden="1" customWidth="1"/>
    <col min="3" max="3" width="8.8515625" style="36" hidden="1" customWidth="1"/>
    <col min="4" max="4" width="6.57421875" style="35" hidden="1" customWidth="1"/>
    <col min="5" max="5" width="3.8515625" style="35" customWidth="1"/>
    <col min="6" max="6" width="11.140625" style="35" customWidth="1"/>
    <col min="7" max="7" width="10.00390625" style="35" customWidth="1"/>
    <col min="8" max="9" width="3.8515625" style="35" hidden="1" customWidth="1"/>
    <col min="10" max="10" width="2.57421875" style="35" hidden="1" customWidth="1"/>
    <col min="11" max="11" width="4.57421875" style="35" customWidth="1"/>
    <col min="12" max="12" width="3.57421875" style="35" customWidth="1"/>
    <col min="13" max="14" width="5.8515625" style="35" customWidth="1"/>
    <col min="15" max="15" width="6.421875" style="36" hidden="1" customWidth="1"/>
    <col min="16" max="16" width="11.140625" style="36" customWidth="1"/>
    <col min="17" max="17" width="4.00390625" style="35" hidden="1" customWidth="1"/>
    <col min="18" max="18" width="8.57421875" style="35" customWidth="1"/>
    <col min="19" max="19" width="6.57421875" style="35" hidden="1" customWidth="1"/>
    <col min="20" max="20" width="11.140625" style="36" customWidth="1"/>
    <col min="21" max="21" width="3.8515625" style="35" hidden="1" customWidth="1"/>
    <col min="22" max="22" width="8.57421875" style="35" customWidth="1"/>
    <col min="23" max="23" width="18.421875" style="35" hidden="1" customWidth="1"/>
    <col min="24" max="24" width="11.140625" style="36" customWidth="1"/>
    <col min="25" max="25" width="4.00390625" style="35" hidden="1" customWidth="1"/>
    <col min="26" max="26" width="8.8515625" style="35" customWidth="1"/>
    <col min="27" max="27" width="3.421875" style="35" customWidth="1"/>
    <col min="28" max="28" width="11.140625" style="36" hidden="1" customWidth="1"/>
    <col min="29" max="29" width="4.00390625" style="35" hidden="1" customWidth="1"/>
    <col min="30" max="30" width="8.57421875" style="35" hidden="1" customWidth="1"/>
    <col min="31" max="31" width="18.421875" style="35" hidden="1" customWidth="1"/>
    <col min="32" max="32" width="11.140625" style="35" hidden="1" customWidth="1"/>
    <col min="33" max="33" width="4.00390625" style="35" hidden="1" customWidth="1"/>
    <col min="34" max="34" width="8.57421875" style="35" hidden="1" customWidth="1"/>
    <col min="35" max="35" width="3.421875" style="35" hidden="1" customWidth="1"/>
    <col min="36" max="36" width="18.421875" style="35" hidden="1" customWidth="1"/>
    <col min="37" max="37" width="3.57421875" style="35" hidden="1" customWidth="1"/>
    <col min="38" max="38" width="18.8515625" style="38" hidden="1" customWidth="1"/>
    <col min="39" max="39" width="4.8515625" style="38" hidden="1" customWidth="1"/>
    <col min="40" max="40" width="4.421875" style="39" hidden="1" customWidth="1"/>
    <col min="41" max="41" width="15.140625" style="39" hidden="1" customWidth="1"/>
    <col min="42" max="42" width="5.57421875" style="39" hidden="1" customWidth="1"/>
    <col min="43" max="43" width="5.00390625" style="39" hidden="1" customWidth="1"/>
    <col min="44" max="49" width="4.57421875" style="38" hidden="1" customWidth="1"/>
    <col min="50" max="16384" width="13.00390625" style="35" customWidth="1"/>
  </cols>
  <sheetData>
    <row r="1" ht="25.5" customHeight="1">
      <c r="E1" s="37" t="str">
        <f>'総括'!H1</f>
        <v>第27回　苫小牧中学校新人陸上競技大会</v>
      </c>
    </row>
    <row r="2" ht="25.5" customHeight="1">
      <c r="A2" s="40" t="s">
        <v>103</v>
      </c>
    </row>
    <row r="3" spans="1:49" ht="38.25" customHeight="1" thickBot="1">
      <c r="A3" s="41" t="s">
        <v>104</v>
      </c>
      <c r="B3" s="42" t="s">
        <v>105</v>
      </c>
      <c r="C3" s="43" t="s">
        <v>106</v>
      </c>
      <c r="D3" s="44" t="s">
        <v>107</v>
      </c>
      <c r="E3" s="42" t="s">
        <v>108</v>
      </c>
      <c r="F3" s="44" t="s">
        <v>109</v>
      </c>
      <c r="G3" s="45" t="s">
        <v>110</v>
      </c>
      <c r="H3" s="45"/>
      <c r="I3" s="45"/>
      <c r="J3" s="46" t="s">
        <v>111</v>
      </c>
      <c r="K3" s="42" t="s">
        <v>112</v>
      </c>
      <c r="L3" s="47" t="s">
        <v>113</v>
      </c>
      <c r="M3" s="48" t="s">
        <v>114</v>
      </c>
      <c r="N3" s="48" t="s">
        <v>115</v>
      </c>
      <c r="O3" s="49" t="s">
        <v>116</v>
      </c>
      <c r="P3" s="50" t="s">
        <v>117</v>
      </c>
      <c r="Q3" s="51" t="s">
        <v>118</v>
      </c>
      <c r="R3" s="52" t="s">
        <v>119</v>
      </c>
      <c r="S3" s="53" t="s">
        <v>120</v>
      </c>
      <c r="T3" s="54" t="s">
        <v>121</v>
      </c>
      <c r="U3" s="51" t="s">
        <v>118</v>
      </c>
      <c r="V3" s="55" t="s">
        <v>119</v>
      </c>
      <c r="W3" s="56" t="s">
        <v>122</v>
      </c>
      <c r="X3" s="57" t="s">
        <v>123</v>
      </c>
      <c r="Y3" s="51" t="s">
        <v>118</v>
      </c>
      <c r="Z3" s="52" t="s">
        <v>119</v>
      </c>
      <c r="AA3" s="58" t="s">
        <v>124</v>
      </c>
      <c r="AB3" s="59" t="s">
        <v>125</v>
      </c>
      <c r="AC3" s="42" t="s">
        <v>118</v>
      </c>
      <c r="AD3" s="44" t="s">
        <v>119</v>
      </c>
      <c r="AE3" s="60" t="s">
        <v>126</v>
      </c>
      <c r="AF3" s="61" t="s">
        <v>127</v>
      </c>
      <c r="AG3" s="42" t="s">
        <v>118</v>
      </c>
      <c r="AH3" s="62" t="s">
        <v>119</v>
      </c>
      <c r="AI3" s="58" t="s">
        <v>124</v>
      </c>
      <c r="AJ3" s="62" t="s">
        <v>128</v>
      </c>
      <c r="AL3" s="183" t="s">
        <v>129</v>
      </c>
      <c r="AM3" s="184"/>
      <c r="AO3" s="185" t="s">
        <v>130</v>
      </c>
      <c r="AP3" s="186"/>
      <c r="AR3" s="64" t="s">
        <v>131</v>
      </c>
      <c r="AS3" s="63"/>
      <c r="AU3" s="65" t="s">
        <v>132</v>
      </c>
      <c r="AW3" s="65" t="s">
        <v>133</v>
      </c>
    </row>
    <row r="4" spans="1:49" ht="13.5" thickBot="1" thickTop="1">
      <c r="A4" s="66">
        <v>0</v>
      </c>
      <c r="B4" s="67">
        <v>206</v>
      </c>
      <c r="C4" s="68" t="s">
        <v>134</v>
      </c>
      <c r="D4" s="69"/>
      <c r="E4" s="67">
        <v>310</v>
      </c>
      <c r="F4" s="69" t="s">
        <v>135</v>
      </c>
      <c r="G4" s="67" t="s">
        <v>136</v>
      </c>
      <c r="H4" s="67"/>
      <c r="I4" s="67"/>
      <c r="J4" s="69" t="s">
        <v>137</v>
      </c>
      <c r="K4" s="67">
        <v>2</v>
      </c>
      <c r="L4" s="69">
        <v>3</v>
      </c>
      <c r="M4" s="70">
        <v>1997</v>
      </c>
      <c r="N4" s="70">
        <v>1009</v>
      </c>
      <c r="O4" s="71" t="s">
        <v>138</v>
      </c>
      <c r="P4" s="72" t="s">
        <v>139</v>
      </c>
      <c r="Q4" s="73">
        <v>74</v>
      </c>
      <c r="R4" s="74">
        <v>14.01</v>
      </c>
      <c r="S4" s="75"/>
      <c r="T4" s="76" t="s">
        <v>140</v>
      </c>
      <c r="U4" s="73">
        <v>121</v>
      </c>
      <c r="V4" s="77">
        <v>1329</v>
      </c>
      <c r="W4" s="78"/>
      <c r="X4" s="72" t="s">
        <v>141</v>
      </c>
      <c r="Y4" s="73">
        <v>84</v>
      </c>
      <c r="Z4" s="74">
        <v>53.01</v>
      </c>
      <c r="AA4" s="74" t="s">
        <v>142</v>
      </c>
      <c r="AB4" s="79"/>
      <c r="AC4" s="80"/>
      <c r="AD4" s="81"/>
      <c r="AE4" s="82"/>
      <c r="AF4" s="83"/>
      <c r="AG4" s="80"/>
      <c r="AH4" s="81"/>
      <c r="AI4" s="74" t="s">
        <v>142</v>
      </c>
      <c r="AJ4" s="84"/>
      <c r="AL4" s="85"/>
      <c r="AM4" s="85"/>
      <c r="AO4" s="86"/>
      <c r="AP4" s="86"/>
      <c r="AR4" s="87"/>
      <c r="AS4" s="88"/>
      <c r="AU4" s="89"/>
      <c r="AW4" s="85"/>
    </row>
    <row r="5" spans="1:49" ht="13.5" thickBot="1" thickTop="1">
      <c r="A5" s="90">
        <v>0</v>
      </c>
      <c r="B5" s="91">
        <v>1</v>
      </c>
      <c r="C5" s="92" t="s">
        <v>143</v>
      </c>
      <c r="D5" s="93"/>
      <c r="E5" s="94">
        <v>15</v>
      </c>
      <c r="F5" s="94" t="s">
        <v>144</v>
      </c>
      <c r="G5" s="94" t="s">
        <v>145</v>
      </c>
      <c r="H5" s="94"/>
      <c r="I5" s="94"/>
      <c r="J5" s="94" t="s">
        <v>146</v>
      </c>
      <c r="K5" s="91">
        <v>1</v>
      </c>
      <c r="L5" s="94"/>
      <c r="M5" s="94">
        <v>1974</v>
      </c>
      <c r="N5" s="94">
        <v>401</v>
      </c>
      <c r="O5" s="95" t="s">
        <v>138</v>
      </c>
      <c r="P5" s="96" t="s">
        <v>147</v>
      </c>
      <c r="Q5" s="97">
        <v>4</v>
      </c>
      <c r="R5" s="98" t="s">
        <v>148</v>
      </c>
      <c r="S5" s="99"/>
      <c r="T5" s="100" t="s">
        <v>149</v>
      </c>
      <c r="U5" s="97">
        <v>19</v>
      </c>
      <c r="V5" s="97" t="s">
        <v>150</v>
      </c>
      <c r="W5" s="101"/>
      <c r="X5" s="96" t="s">
        <v>151</v>
      </c>
      <c r="Y5" s="97">
        <v>15</v>
      </c>
      <c r="Z5" s="98">
        <v>45.98</v>
      </c>
      <c r="AA5" s="102"/>
      <c r="AB5" s="103" t="s">
        <v>151</v>
      </c>
      <c r="AC5" s="94">
        <v>15</v>
      </c>
      <c r="AD5" s="104">
        <v>45.98</v>
      </c>
      <c r="AE5" s="102"/>
      <c r="AF5" s="92" t="s">
        <v>152</v>
      </c>
      <c r="AG5" s="94">
        <v>16</v>
      </c>
      <c r="AH5" s="94" t="s">
        <v>153</v>
      </c>
      <c r="AI5" s="102"/>
      <c r="AJ5" s="104"/>
      <c r="AL5" s="85"/>
      <c r="AM5" s="85"/>
      <c r="AO5" s="86"/>
      <c r="AP5" s="86"/>
      <c r="AR5" s="105"/>
      <c r="AS5" s="88"/>
      <c r="AU5" s="89"/>
      <c r="AW5" s="85"/>
    </row>
    <row r="6" spans="1:49" ht="17.25" customHeight="1" thickTop="1">
      <c r="A6" s="106">
        <v>1</v>
      </c>
      <c r="B6" s="107"/>
      <c r="C6" s="108">
        <f>IF(B6="","",IF(B6&lt;100,VLOOKUP(B6,#REF!,2),IF(B6&lt;200,VLOOKUP(B6,#REF!,2),IF(B6&lt;300,VLOOKUP(B6,#REF!,2),VLOOKUP(B6,#REF!,2)))))</f>
      </c>
      <c r="D6" s="109"/>
      <c r="E6" s="110"/>
      <c r="F6" s="110"/>
      <c r="G6" s="110"/>
      <c r="H6" s="110"/>
      <c r="I6" s="110"/>
      <c r="J6" s="111">
        <f>IF(K6="","",IF(K6=1,"男","女"))</f>
      </c>
      <c r="K6" s="112"/>
      <c r="L6" s="112"/>
      <c r="M6" s="110"/>
      <c r="N6" s="110"/>
      <c r="O6" s="113" t="s">
        <v>154</v>
      </c>
      <c r="P6" s="114"/>
      <c r="Q6" s="115">
        <f aca="true" t="shared" si="0" ref="Q6:Q69">IF(P6="","",VLOOKUP(P6,$AL$6:$AM$55,2,))</f>
      </c>
      <c r="R6" s="116"/>
      <c r="S6" s="117"/>
      <c r="T6" s="114"/>
      <c r="U6" s="115">
        <f aca="true" t="shared" si="1" ref="U6:U69">IF(T6="","",VLOOKUP(T6,$AL$6:$AM$55,2,))</f>
      </c>
      <c r="V6" s="118"/>
      <c r="W6" s="119"/>
      <c r="X6" s="114"/>
      <c r="Y6" s="115">
        <f aca="true" t="shared" si="2" ref="Y6:Y69">IF(X6="","",VLOOKUP(X6,$AL$61:$AM$65,2,))</f>
      </c>
      <c r="Z6" s="116"/>
      <c r="AA6" s="120"/>
      <c r="AB6" s="121">
        <f aca="true" t="shared" si="3" ref="AB6:AB69">IF(AC6="","",VLOOKUP(AC6,$AL$5:$AM$106,2))</f>
      </c>
      <c r="AC6" s="122"/>
      <c r="AD6" s="107"/>
      <c r="AE6" s="123"/>
      <c r="AF6" s="124">
        <f aca="true" t="shared" si="4" ref="AF6:AF69">IF(AG6="","",VLOOKUP(AG6,$AL$5:$AM$106,2))</f>
      </c>
      <c r="AG6" s="122"/>
      <c r="AH6" s="125"/>
      <c r="AI6" s="126"/>
      <c r="AJ6" s="125"/>
      <c r="AL6" s="89"/>
      <c r="AM6" s="89"/>
      <c r="AO6" s="127"/>
      <c r="AP6" s="127"/>
      <c r="AR6" s="128">
        <v>1</v>
      </c>
      <c r="AS6" s="129" t="s">
        <v>155</v>
      </c>
      <c r="AU6" s="89">
        <v>1</v>
      </c>
      <c r="AW6" s="89" t="s">
        <v>156</v>
      </c>
    </row>
    <row r="7" spans="1:49" ht="17.25" customHeight="1">
      <c r="A7" s="130">
        <v>2</v>
      </c>
      <c r="B7" s="131"/>
      <c r="C7" s="108">
        <f>IF(B7="","",IF(B7&lt;100,VLOOKUP(B7,#REF!,2),IF(B7&lt;200,VLOOKUP(B7,#REF!,2),IF(B7&lt;300,VLOOKUP(B7,#REF!,2),VLOOKUP(B7,#REF!,2)))))</f>
      </c>
      <c r="D7" s="131"/>
      <c r="E7" s="132"/>
      <c r="F7" s="132"/>
      <c r="G7" s="132"/>
      <c r="H7" s="132"/>
      <c r="I7" s="132"/>
      <c r="J7" s="111">
        <f aca="true" t="shared" si="5" ref="J7:J70">IF(K7="","",IF(K7=1,"男","女"))</f>
      </c>
      <c r="K7" s="112"/>
      <c r="L7" s="112"/>
      <c r="M7" s="132"/>
      <c r="N7" s="132"/>
      <c r="O7" s="113" t="s">
        <v>154</v>
      </c>
      <c r="P7" s="114"/>
      <c r="Q7" s="115">
        <f t="shared" si="0"/>
      </c>
      <c r="R7" s="116"/>
      <c r="S7" s="117"/>
      <c r="T7" s="114"/>
      <c r="U7" s="115">
        <f t="shared" si="1"/>
      </c>
      <c r="V7" s="118"/>
      <c r="W7" s="119"/>
      <c r="X7" s="114"/>
      <c r="Y7" s="115">
        <f t="shared" si="2"/>
      </c>
      <c r="Z7" s="116"/>
      <c r="AA7" s="120"/>
      <c r="AB7" s="121">
        <f t="shared" si="3"/>
      </c>
      <c r="AC7" s="122"/>
      <c r="AD7" s="107"/>
      <c r="AE7" s="123"/>
      <c r="AF7" s="124">
        <f t="shared" si="4"/>
      </c>
      <c r="AG7" s="122"/>
      <c r="AH7" s="125"/>
      <c r="AI7" s="126"/>
      <c r="AJ7" s="133"/>
      <c r="AL7" s="134" t="s">
        <v>157</v>
      </c>
      <c r="AM7" s="134">
        <v>1</v>
      </c>
      <c r="AO7" s="127" t="s">
        <v>154</v>
      </c>
      <c r="AP7" s="135">
        <v>50</v>
      </c>
      <c r="AR7" s="136">
        <v>2</v>
      </c>
      <c r="AS7" s="137" t="s">
        <v>158</v>
      </c>
      <c r="AU7" s="89">
        <v>2</v>
      </c>
      <c r="AW7" s="89" t="s">
        <v>159</v>
      </c>
    </row>
    <row r="8" spans="1:49" ht="17.25" customHeight="1">
      <c r="A8" s="130">
        <v>3</v>
      </c>
      <c r="B8" s="131"/>
      <c r="C8" s="108">
        <f>IF(B8="","",IF(B8&lt;100,VLOOKUP(B8,#REF!,2),IF(B8&lt;200,VLOOKUP(B8,#REF!,2),IF(B8&lt;300,VLOOKUP(B8,#REF!,2),VLOOKUP(B8,#REF!,2)))))</f>
      </c>
      <c r="D8" s="131"/>
      <c r="E8" s="132"/>
      <c r="F8" s="132"/>
      <c r="G8" s="132"/>
      <c r="H8" s="132"/>
      <c r="I8" s="132"/>
      <c r="J8" s="111">
        <f t="shared" si="5"/>
      </c>
      <c r="K8" s="112"/>
      <c r="L8" s="112"/>
      <c r="M8" s="132"/>
      <c r="N8" s="132"/>
      <c r="O8" s="113" t="s">
        <v>154</v>
      </c>
      <c r="P8" s="114"/>
      <c r="Q8" s="115">
        <f t="shared" si="0"/>
      </c>
      <c r="R8" s="116"/>
      <c r="S8" s="117"/>
      <c r="T8" s="114"/>
      <c r="U8" s="115">
        <f t="shared" si="1"/>
      </c>
      <c r="V8" s="118"/>
      <c r="W8" s="119"/>
      <c r="X8" s="114"/>
      <c r="Y8" s="115">
        <f t="shared" si="2"/>
      </c>
      <c r="Z8" s="116"/>
      <c r="AA8" s="120"/>
      <c r="AB8" s="121">
        <f t="shared" si="3"/>
      </c>
      <c r="AC8" s="122"/>
      <c r="AD8" s="107"/>
      <c r="AE8" s="123"/>
      <c r="AF8" s="124">
        <f t="shared" si="4"/>
      </c>
      <c r="AG8" s="122"/>
      <c r="AH8" s="125"/>
      <c r="AI8" s="126"/>
      <c r="AJ8" s="133"/>
      <c r="AL8" s="134" t="s">
        <v>160</v>
      </c>
      <c r="AM8" s="134">
        <v>2</v>
      </c>
      <c r="AO8" s="127" t="s">
        <v>161</v>
      </c>
      <c r="AP8" s="135">
        <v>51</v>
      </c>
      <c r="AU8" s="89"/>
      <c r="AW8" s="89" t="s">
        <v>162</v>
      </c>
    </row>
    <row r="9" spans="1:49" ht="17.25" customHeight="1">
      <c r="A9" s="130">
        <v>4</v>
      </c>
      <c r="B9" s="131"/>
      <c r="C9" s="108">
        <f>IF(B9="","",IF(B9&lt;100,VLOOKUP(B9,#REF!,2),IF(B9&lt;200,VLOOKUP(B9,#REF!,2),IF(B9&lt;300,VLOOKUP(B9,#REF!,2),VLOOKUP(B9,#REF!,2)))))</f>
      </c>
      <c r="D9" s="131"/>
      <c r="E9" s="132"/>
      <c r="F9" s="132"/>
      <c r="G9" s="132"/>
      <c r="H9" s="132"/>
      <c r="I9" s="132"/>
      <c r="J9" s="111">
        <f t="shared" si="5"/>
      </c>
      <c r="K9" s="112"/>
      <c r="L9" s="112"/>
      <c r="M9" s="132"/>
      <c r="N9" s="132"/>
      <c r="O9" s="113" t="s">
        <v>154</v>
      </c>
      <c r="P9" s="114"/>
      <c r="Q9" s="115">
        <f t="shared" si="0"/>
      </c>
      <c r="R9" s="116"/>
      <c r="S9" s="117"/>
      <c r="T9" s="114"/>
      <c r="U9" s="115">
        <f t="shared" si="1"/>
      </c>
      <c r="V9" s="118"/>
      <c r="W9" s="119"/>
      <c r="X9" s="114"/>
      <c r="Y9" s="115">
        <f t="shared" si="2"/>
      </c>
      <c r="Z9" s="116"/>
      <c r="AA9" s="120"/>
      <c r="AB9" s="121">
        <f t="shared" si="3"/>
      </c>
      <c r="AC9" s="122"/>
      <c r="AD9" s="107"/>
      <c r="AE9" s="123"/>
      <c r="AF9" s="124">
        <f t="shared" si="4"/>
      </c>
      <c r="AG9" s="122"/>
      <c r="AH9" s="125"/>
      <c r="AI9" s="126"/>
      <c r="AJ9" s="133"/>
      <c r="AL9" s="134" t="s">
        <v>163</v>
      </c>
      <c r="AM9" s="134">
        <v>3</v>
      </c>
      <c r="AO9" s="127" t="s">
        <v>164</v>
      </c>
      <c r="AP9" s="135">
        <v>48</v>
      </c>
      <c r="AU9" s="89" t="s">
        <v>165</v>
      </c>
      <c r="AW9" s="138" t="s">
        <v>166</v>
      </c>
    </row>
    <row r="10" spans="1:47" ht="17.25" customHeight="1">
      <c r="A10" s="130">
        <v>5</v>
      </c>
      <c r="B10" s="131"/>
      <c r="C10" s="108">
        <f>IF(B10="","",IF(B10&lt;100,VLOOKUP(B10,#REF!,2),IF(B10&lt;200,VLOOKUP(B10,#REF!,2),IF(B10&lt;300,VLOOKUP(B10,#REF!,2),VLOOKUP(B10,#REF!,2)))))</f>
      </c>
      <c r="D10" s="131"/>
      <c r="E10" s="132"/>
      <c r="F10" s="132"/>
      <c r="G10" s="132"/>
      <c r="H10" s="132"/>
      <c r="I10" s="132"/>
      <c r="J10" s="111">
        <f t="shared" si="5"/>
      </c>
      <c r="K10" s="112"/>
      <c r="L10" s="112"/>
      <c r="M10" s="132"/>
      <c r="N10" s="132"/>
      <c r="O10" s="113" t="s">
        <v>154</v>
      </c>
      <c r="P10" s="114"/>
      <c r="Q10" s="115">
        <f t="shared" si="0"/>
      </c>
      <c r="R10" s="116"/>
      <c r="S10" s="117"/>
      <c r="T10" s="114"/>
      <c r="U10" s="115">
        <f t="shared" si="1"/>
      </c>
      <c r="V10" s="118"/>
      <c r="W10" s="119"/>
      <c r="X10" s="114"/>
      <c r="Y10" s="115">
        <f t="shared" si="2"/>
      </c>
      <c r="Z10" s="116"/>
      <c r="AA10" s="120"/>
      <c r="AB10" s="121">
        <f t="shared" si="3"/>
      </c>
      <c r="AC10" s="122"/>
      <c r="AD10" s="107"/>
      <c r="AE10" s="123"/>
      <c r="AF10" s="124">
        <f t="shared" si="4"/>
      </c>
      <c r="AG10" s="122"/>
      <c r="AH10" s="125"/>
      <c r="AI10" s="126"/>
      <c r="AJ10" s="133"/>
      <c r="AL10" s="134" t="s">
        <v>167</v>
      </c>
      <c r="AM10" s="134">
        <v>4</v>
      </c>
      <c r="AO10" s="127" t="s">
        <v>168</v>
      </c>
      <c r="AP10" s="135">
        <v>49</v>
      </c>
      <c r="AU10" s="89" t="s">
        <v>169</v>
      </c>
    </row>
    <row r="11" spans="1:47" ht="17.25" customHeight="1">
      <c r="A11" s="130">
        <v>6</v>
      </c>
      <c r="B11" s="131"/>
      <c r="C11" s="108">
        <f>IF(B11="","",IF(B11&lt;100,VLOOKUP(B11,#REF!,2),IF(B11&lt;200,VLOOKUP(B11,#REF!,2),IF(B11&lt;300,VLOOKUP(B11,#REF!,2),VLOOKUP(B11,#REF!,2)))))</f>
      </c>
      <c r="D11" s="131"/>
      <c r="E11" s="132"/>
      <c r="F11" s="132"/>
      <c r="G11" s="132"/>
      <c r="H11" s="132"/>
      <c r="I11" s="132"/>
      <c r="J11" s="111">
        <f t="shared" si="5"/>
      </c>
      <c r="K11" s="112"/>
      <c r="L11" s="112"/>
      <c r="M11" s="132"/>
      <c r="N11" s="132"/>
      <c r="O11" s="113" t="s">
        <v>154</v>
      </c>
      <c r="P11" s="114"/>
      <c r="Q11" s="115">
        <f t="shared" si="0"/>
      </c>
      <c r="R11" s="116"/>
      <c r="S11" s="117"/>
      <c r="T11" s="114"/>
      <c r="U11" s="115">
        <f t="shared" si="1"/>
      </c>
      <c r="V11" s="118"/>
      <c r="W11" s="119"/>
      <c r="X11" s="114"/>
      <c r="Y11" s="115">
        <f t="shared" si="2"/>
      </c>
      <c r="Z11" s="116"/>
      <c r="AA11" s="120"/>
      <c r="AB11" s="121">
        <f t="shared" si="3"/>
      </c>
      <c r="AC11" s="122"/>
      <c r="AD11" s="107"/>
      <c r="AE11" s="123"/>
      <c r="AF11" s="124">
        <f t="shared" si="4"/>
      </c>
      <c r="AG11" s="122"/>
      <c r="AH11" s="125"/>
      <c r="AI11" s="126"/>
      <c r="AJ11" s="133"/>
      <c r="AL11" s="134" t="s">
        <v>170</v>
      </c>
      <c r="AM11" s="134">
        <v>5</v>
      </c>
      <c r="AO11" s="127" t="s">
        <v>171</v>
      </c>
      <c r="AP11" s="135">
        <v>52</v>
      </c>
      <c r="AU11" s="89"/>
    </row>
    <row r="12" spans="1:47" ht="17.25" customHeight="1">
      <c r="A12" s="130">
        <v>7</v>
      </c>
      <c r="B12" s="131"/>
      <c r="C12" s="108">
        <f>IF(B12="","",IF(B12&lt;100,VLOOKUP(B12,#REF!,2),IF(B12&lt;200,VLOOKUP(B12,#REF!,2),IF(B12&lt;300,VLOOKUP(B12,#REF!,2),VLOOKUP(B12,#REF!,2)))))</f>
      </c>
      <c r="D12" s="131"/>
      <c r="E12" s="132"/>
      <c r="F12" s="132"/>
      <c r="G12" s="132"/>
      <c r="H12" s="132"/>
      <c r="I12" s="132"/>
      <c r="J12" s="111">
        <f t="shared" si="5"/>
      </c>
      <c r="K12" s="112"/>
      <c r="L12" s="112"/>
      <c r="M12" s="132"/>
      <c r="N12" s="132"/>
      <c r="O12" s="113" t="s">
        <v>154</v>
      </c>
      <c r="P12" s="114"/>
      <c r="Q12" s="115">
        <f t="shared" si="0"/>
      </c>
      <c r="R12" s="116"/>
      <c r="S12" s="117"/>
      <c r="T12" s="114"/>
      <c r="U12" s="115">
        <f t="shared" si="1"/>
      </c>
      <c r="V12" s="118"/>
      <c r="W12" s="119"/>
      <c r="X12" s="114"/>
      <c r="Y12" s="115">
        <f t="shared" si="2"/>
      </c>
      <c r="Z12" s="116"/>
      <c r="AA12" s="120"/>
      <c r="AB12" s="121">
        <f t="shared" si="3"/>
      </c>
      <c r="AC12" s="122"/>
      <c r="AD12" s="107"/>
      <c r="AE12" s="123"/>
      <c r="AF12" s="124">
        <f t="shared" si="4"/>
      </c>
      <c r="AG12" s="122"/>
      <c r="AH12" s="125"/>
      <c r="AI12" s="126"/>
      <c r="AJ12" s="133"/>
      <c r="AL12" s="134" t="s">
        <v>172</v>
      </c>
      <c r="AM12" s="134">
        <v>6</v>
      </c>
      <c r="AO12" s="127" t="s">
        <v>173</v>
      </c>
      <c r="AP12" s="135">
        <v>53</v>
      </c>
      <c r="AU12" s="89"/>
    </row>
    <row r="13" spans="1:47" ht="17.25" customHeight="1">
      <c r="A13" s="130">
        <v>8</v>
      </c>
      <c r="B13" s="131"/>
      <c r="C13" s="108">
        <f>IF(B13="","",IF(B13&lt;100,VLOOKUP(B13,#REF!,2),IF(B13&lt;200,VLOOKUP(B13,#REF!,2),IF(B13&lt;300,VLOOKUP(B13,#REF!,2),VLOOKUP(B13,#REF!,2)))))</f>
      </c>
      <c r="D13" s="131"/>
      <c r="E13" s="132"/>
      <c r="F13" s="132"/>
      <c r="G13" s="132"/>
      <c r="H13" s="132"/>
      <c r="I13" s="132"/>
      <c r="J13" s="111">
        <f t="shared" si="5"/>
      </c>
      <c r="K13" s="112"/>
      <c r="L13" s="112"/>
      <c r="M13" s="132"/>
      <c r="N13" s="132"/>
      <c r="O13" s="113" t="s">
        <v>154</v>
      </c>
      <c r="P13" s="114"/>
      <c r="Q13" s="115">
        <f t="shared" si="0"/>
      </c>
      <c r="R13" s="116"/>
      <c r="S13" s="117"/>
      <c r="T13" s="114"/>
      <c r="U13" s="115">
        <f t="shared" si="1"/>
      </c>
      <c r="V13" s="118"/>
      <c r="W13" s="119"/>
      <c r="X13" s="114"/>
      <c r="Y13" s="115">
        <f t="shared" si="2"/>
      </c>
      <c r="Z13" s="116"/>
      <c r="AA13" s="120"/>
      <c r="AB13" s="121">
        <f t="shared" si="3"/>
      </c>
      <c r="AC13" s="122"/>
      <c r="AD13" s="107"/>
      <c r="AE13" s="123"/>
      <c r="AF13" s="124">
        <f t="shared" si="4"/>
      </c>
      <c r="AG13" s="122"/>
      <c r="AH13" s="125"/>
      <c r="AI13" s="126"/>
      <c r="AJ13" s="133"/>
      <c r="AL13" s="134" t="s">
        <v>174</v>
      </c>
      <c r="AM13" s="134">
        <v>7</v>
      </c>
      <c r="AO13" s="127" t="s">
        <v>175</v>
      </c>
      <c r="AP13" s="135">
        <v>54</v>
      </c>
      <c r="AU13" s="89"/>
    </row>
    <row r="14" spans="1:47" ht="17.25" customHeight="1">
      <c r="A14" s="130">
        <v>9</v>
      </c>
      <c r="B14" s="131"/>
      <c r="C14" s="108">
        <f>IF(B14="","",IF(B14&lt;100,VLOOKUP(B14,#REF!,2),IF(B14&lt;200,VLOOKUP(B14,#REF!,2),IF(B14&lt;300,VLOOKUP(B14,#REF!,2),VLOOKUP(B14,#REF!,2)))))</f>
      </c>
      <c r="D14" s="131"/>
      <c r="E14" s="132"/>
      <c r="F14" s="132"/>
      <c r="G14" s="132"/>
      <c r="H14" s="132"/>
      <c r="I14" s="132"/>
      <c r="J14" s="111">
        <f t="shared" si="5"/>
      </c>
      <c r="K14" s="112"/>
      <c r="L14" s="112"/>
      <c r="M14" s="132"/>
      <c r="N14" s="132"/>
      <c r="O14" s="113" t="s">
        <v>154</v>
      </c>
      <c r="P14" s="114"/>
      <c r="Q14" s="115">
        <f t="shared" si="0"/>
      </c>
      <c r="R14" s="116"/>
      <c r="S14" s="117"/>
      <c r="T14" s="114"/>
      <c r="U14" s="115">
        <f t="shared" si="1"/>
      </c>
      <c r="V14" s="118"/>
      <c r="W14" s="119"/>
      <c r="X14" s="114"/>
      <c r="Y14" s="115">
        <f t="shared" si="2"/>
      </c>
      <c r="Z14" s="116"/>
      <c r="AA14" s="120"/>
      <c r="AB14" s="121">
        <f t="shared" si="3"/>
      </c>
      <c r="AC14" s="122"/>
      <c r="AD14" s="107"/>
      <c r="AE14" s="123"/>
      <c r="AF14" s="124">
        <f t="shared" si="4"/>
      </c>
      <c r="AG14" s="122"/>
      <c r="AH14" s="125"/>
      <c r="AI14" s="126"/>
      <c r="AJ14" s="133"/>
      <c r="AL14" s="139" t="s">
        <v>176</v>
      </c>
      <c r="AM14" s="134">
        <v>9</v>
      </c>
      <c r="AO14" s="127" t="s">
        <v>177</v>
      </c>
      <c r="AP14" s="135">
        <v>55</v>
      </c>
      <c r="AU14" s="89"/>
    </row>
    <row r="15" spans="1:47" ht="17.25" customHeight="1">
      <c r="A15" s="130">
        <v>10</v>
      </c>
      <c r="B15" s="131"/>
      <c r="C15" s="108">
        <f>IF(B15="","",IF(B15&lt;100,VLOOKUP(B15,#REF!,2),IF(B15&lt;200,VLOOKUP(B15,#REF!,2),IF(B15&lt;300,VLOOKUP(B15,#REF!,2),VLOOKUP(B15,#REF!,2)))))</f>
      </c>
      <c r="D15" s="131"/>
      <c r="E15" s="132"/>
      <c r="F15" s="132"/>
      <c r="G15" s="132"/>
      <c r="H15" s="132"/>
      <c r="I15" s="132"/>
      <c r="J15" s="111">
        <f t="shared" si="5"/>
      </c>
      <c r="K15" s="112"/>
      <c r="L15" s="112"/>
      <c r="M15" s="132"/>
      <c r="N15" s="132"/>
      <c r="O15" s="113" t="s">
        <v>154</v>
      </c>
      <c r="P15" s="114"/>
      <c r="Q15" s="115">
        <f t="shared" si="0"/>
      </c>
      <c r="R15" s="116"/>
      <c r="S15" s="117"/>
      <c r="T15" s="114"/>
      <c r="U15" s="115">
        <f t="shared" si="1"/>
      </c>
      <c r="V15" s="118"/>
      <c r="W15" s="119"/>
      <c r="X15" s="114"/>
      <c r="Y15" s="115">
        <f t="shared" si="2"/>
      </c>
      <c r="Z15" s="116"/>
      <c r="AA15" s="120"/>
      <c r="AB15" s="121">
        <f t="shared" si="3"/>
      </c>
      <c r="AC15" s="122"/>
      <c r="AD15" s="107"/>
      <c r="AE15" s="123"/>
      <c r="AF15" s="124">
        <f t="shared" si="4"/>
      </c>
      <c r="AG15" s="122"/>
      <c r="AH15" s="125"/>
      <c r="AI15" s="126"/>
      <c r="AJ15" s="133"/>
      <c r="AL15" s="134" t="s">
        <v>178</v>
      </c>
      <c r="AM15" s="134">
        <v>8</v>
      </c>
      <c r="AO15" s="127" t="s">
        <v>179</v>
      </c>
      <c r="AP15" s="135">
        <v>56</v>
      </c>
      <c r="AU15" s="89"/>
    </row>
    <row r="16" spans="1:47" ht="17.25" customHeight="1">
      <c r="A16" s="130">
        <v>11</v>
      </c>
      <c r="B16" s="131"/>
      <c r="C16" s="108">
        <f>IF(B16="","",IF(B16&lt;100,VLOOKUP(B16,#REF!,2),IF(B16&lt;200,VLOOKUP(B16,#REF!,2),IF(B16&lt;300,VLOOKUP(B16,#REF!,2),VLOOKUP(B16,#REF!,2)))))</f>
      </c>
      <c r="D16" s="131"/>
      <c r="E16" s="132"/>
      <c r="F16" s="132"/>
      <c r="G16" s="132"/>
      <c r="H16" s="132"/>
      <c r="I16" s="132"/>
      <c r="J16" s="111">
        <f t="shared" si="5"/>
      </c>
      <c r="K16" s="112"/>
      <c r="L16" s="112"/>
      <c r="M16" s="132"/>
      <c r="N16" s="132"/>
      <c r="O16" s="113" t="s">
        <v>154</v>
      </c>
      <c r="P16" s="114"/>
      <c r="Q16" s="115">
        <f t="shared" si="0"/>
      </c>
      <c r="R16" s="116"/>
      <c r="S16" s="117"/>
      <c r="T16" s="114"/>
      <c r="U16" s="115">
        <f t="shared" si="1"/>
      </c>
      <c r="V16" s="118"/>
      <c r="W16" s="119"/>
      <c r="X16" s="114"/>
      <c r="Y16" s="115">
        <f t="shared" si="2"/>
      </c>
      <c r="Z16" s="116"/>
      <c r="AA16" s="120"/>
      <c r="AB16" s="121">
        <f t="shared" si="3"/>
      </c>
      <c r="AC16" s="122"/>
      <c r="AD16" s="107"/>
      <c r="AE16" s="123"/>
      <c r="AF16" s="124">
        <f t="shared" si="4"/>
      </c>
      <c r="AG16" s="122"/>
      <c r="AH16" s="125"/>
      <c r="AI16" s="126"/>
      <c r="AJ16" s="133"/>
      <c r="AL16" s="134" t="s">
        <v>180</v>
      </c>
      <c r="AM16" s="134">
        <v>10</v>
      </c>
      <c r="AO16" s="127" t="s">
        <v>181</v>
      </c>
      <c r="AP16" s="135">
        <v>57</v>
      </c>
      <c r="AU16" s="138"/>
    </row>
    <row r="17" spans="1:42" ht="17.25" customHeight="1">
      <c r="A17" s="130">
        <v>12</v>
      </c>
      <c r="B17" s="131"/>
      <c r="C17" s="108">
        <f>IF(B17="","",IF(B17&lt;100,VLOOKUP(B17,#REF!,2),IF(B17&lt;200,VLOOKUP(B17,#REF!,2),IF(B17&lt;300,VLOOKUP(B17,#REF!,2),VLOOKUP(B17,#REF!,2)))))</f>
      </c>
      <c r="D17" s="131"/>
      <c r="E17" s="132"/>
      <c r="F17" s="132"/>
      <c r="G17" s="132"/>
      <c r="H17" s="132"/>
      <c r="I17" s="132"/>
      <c r="J17" s="111">
        <f t="shared" si="5"/>
      </c>
      <c r="K17" s="112"/>
      <c r="L17" s="112"/>
      <c r="M17" s="132"/>
      <c r="N17" s="132"/>
      <c r="O17" s="113" t="s">
        <v>154</v>
      </c>
      <c r="P17" s="114"/>
      <c r="Q17" s="115">
        <f t="shared" si="0"/>
      </c>
      <c r="R17" s="116"/>
      <c r="S17" s="117"/>
      <c r="T17" s="114"/>
      <c r="U17" s="115">
        <f t="shared" si="1"/>
      </c>
      <c r="V17" s="118"/>
      <c r="W17" s="119"/>
      <c r="X17" s="114"/>
      <c r="Y17" s="115">
        <f t="shared" si="2"/>
      </c>
      <c r="Z17" s="116"/>
      <c r="AA17" s="120"/>
      <c r="AB17" s="121">
        <f t="shared" si="3"/>
      </c>
      <c r="AC17" s="122"/>
      <c r="AD17" s="107"/>
      <c r="AE17" s="123"/>
      <c r="AF17" s="124">
        <f t="shared" si="4"/>
      </c>
      <c r="AG17" s="122"/>
      <c r="AH17" s="125"/>
      <c r="AI17" s="126"/>
      <c r="AJ17" s="133"/>
      <c r="AL17" s="134" t="s">
        <v>182</v>
      </c>
      <c r="AM17" s="134">
        <v>11</v>
      </c>
      <c r="AO17" s="127" t="s">
        <v>183</v>
      </c>
      <c r="AP17" s="135">
        <v>58</v>
      </c>
    </row>
    <row r="18" spans="1:42" ht="17.25" customHeight="1">
      <c r="A18" s="130">
        <v>13</v>
      </c>
      <c r="B18" s="131"/>
      <c r="C18" s="108">
        <f>IF(B18="","",IF(B18&lt;100,VLOOKUP(B18,#REF!,2),IF(B18&lt;200,VLOOKUP(B18,#REF!,2),IF(B18&lt;300,VLOOKUP(B18,#REF!,2),VLOOKUP(B18,#REF!,2)))))</f>
      </c>
      <c r="D18" s="131"/>
      <c r="E18" s="132"/>
      <c r="F18" s="132"/>
      <c r="G18" s="132"/>
      <c r="H18" s="132"/>
      <c r="I18" s="132"/>
      <c r="J18" s="111">
        <f t="shared" si="5"/>
      </c>
      <c r="K18" s="112"/>
      <c r="L18" s="112"/>
      <c r="M18" s="132"/>
      <c r="N18" s="132"/>
      <c r="O18" s="113" t="s">
        <v>154</v>
      </c>
      <c r="P18" s="114"/>
      <c r="Q18" s="115">
        <f t="shared" si="0"/>
      </c>
      <c r="R18" s="116"/>
      <c r="S18" s="117"/>
      <c r="T18" s="114"/>
      <c r="U18" s="115">
        <f t="shared" si="1"/>
      </c>
      <c r="V18" s="118"/>
      <c r="W18" s="119"/>
      <c r="X18" s="114"/>
      <c r="Y18" s="115">
        <f t="shared" si="2"/>
      </c>
      <c r="Z18" s="116"/>
      <c r="AA18" s="120"/>
      <c r="AB18" s="121">
        <f t="shared" si="3"/>
      </c>
      <c r="AC18" s="122"/>
      <c r="AD18" s="107"/>
      <c r="AE18" s="123"/>
      <c r="AF18" s="124">
        <f t="shared" si="4"/>
      </c>
      <c r="AG18" s="122"/>
      <c r="AH18" s="125"/>
      <c r="AI18" s="126"/>
      <c r="AJ18" s="133"/>
      <c r="AL18" s="134" t="s">
        <v>184</v>
      </c>
      <c r="AM18" s="134">
        <v>12</v>
      </c>
      <c r="AO18" s="127" t="s">
        <v>185</v>
      </c>
      <c r="AP18" s="135">
        <v>59</v>
      </c>
    </row>
    <row r="19" spans="1:42" ht="17.25" customHeight="1">
      <c r="A19" s="130">
        <v>14</v>
      </c>
      <c r="B19" s="131"/>
      <c r="C19" s="108">
        <f>IF(B19="","",IF(B19&lt;100,VLOOKUP(B19,#REF!,2),IF(B19&lt;200,VLOOKUP(B19,#REF!,2),IF(B19&lt;300,VLOOKUP(B19,#REF!,2),VLOOKUP(B19,#REF!,2)))))</f>
      </c>
      <c r="D19" s="131"/>
      <c r="E19" s="132"/>
      <c r="F19" s="132"/>
      <c r="G19" s="132"/>
      <c r="H19" s="132"/>
      <c r="I19" s="132"/>
      <c r="J19" s="111">
        <f t="shared" si="5"/>
      </c>
      <c r="K19" s="112"/>
      <c r="L19" s="112"/>
      <c r="M19" s="132"/>
      <c r="N19" s="132"/>
      <c r="O19" s="113" t="s">
        <v>154</v>
      </c>
      <c r="P19" s="114"/>
      <c r="Q19" s="115">
        <f t="shared" si="0"/>
      </c>
      <c r="R19" s="116"/>
      <c r="S19" s="117"/>
      <c r="T19" s="114"/>
      <c r="U19" s="115">
        <f t="shared" si="1"/>
      </c>
      <c r="V19" s="118"/>
      <c r="W19" s="119"/>
      <c r="X19" s="114"/>
      <c r="Y19" s="115">
        <f t="shared" si="2"/>
      </c>
      <c r="Z19" s="116"/>
      <c r="AA19" s="120"/>
      <c r="AB19" s="121">
        <f t="shared" si="3"/>
      </c>
      <c r="AC19" s="122"/>
      <c r="AD19" s="107"/>
      <c r="AE19" s="123"/>
      <c r="AF19" s="124">
        <f t="shared" si="4"/>
      </c>
      <c r="AG19" s="122"/>
      <c r="AH19" s="125"/>
      <c r="AI19" s="126"/>
      <c r="AJ19" s="133"/>
      <c r="AL19" s="38" t="s">
        <v>186</v>
      </c>
      <c r="AM19" s="38">
        <v>32</v>
      </c>
      <c r="AO19" s="127"/>
      <c r="AP19" s="135"/>
    </row>
    <row r="20" spans="1:42" ht="17.25" customHeight="1">
      <c r="A20" s="130">
        <v>15</v>
      </c>
      <c r="B20" s="131"/>
      <c r="C20" s="108">
        <f>IF(B20="","",IF(B20&lt;100,VLOOKUP(B20,#REF!,2),IF(B20&lt;200,VLOOKUP(B20,#REF!,2),IF(B20&lt;300,VLOOKUP(B20,#REF!,2),VLOOKUP(B20,#REF!,2)))))</f>
      </c>
      <c r="D20" s="131"/>
      <c r="E20" s="132"/>
      <c r="F20" s="132"/>
      <c r="G20" s="132"/>
      <c r="H20" s="132"/>
      <c r="I20" s="132"/>
      <c r="J20" s="111">
        <f t="shared" si="5"/>
      </c>
      <c r="K20" s="112"/>
      <c r="L20" s="112"/>
      <c r="M20" s="132"/>
      <c r="N20" s="132"/>
      <c r="O20" s="113" t="s">
        <v>154</v>
      </c>
      <c r="P20" s="114"/>
      <c r="Q20" s="115">
        <f t="shared" si="0"/>
      </c>
      <c r="R20" s="116"/>
      <c r="S20" s="117"/>
      <c r="T20" s="114"/>
      <c r="U20" s="115">
        <f t="shared" si="1"/>
      </c>
      <c r="V20" s="118"/>
      <c r="W20" s="119"/>
      <c r="X20" s="114"/>
      <c r="Y20" s="115">
        <f t="shared" si="2"/>
      </c>
      <c r="Z20" s="116"/>
      <c r="AA20" s="120"/>
      <c r="AB20" s="121">
        <f t="shared" si="3"/>
      </c>
      <c r="AC20" s="122"/>
      <c r="AD20" s="107"/>
      <c r="AE20" s="123"/>
      <c r="AF20" s="124">
        <f t="shared" si="4"/>
      </c>
      <c r="AG20" s="122"/>
      <c r="AH20" s="125"/>
      <c r="AI20" s="126"/>
      <c r="AJ20" s="133"/>
      <c r="AL20" s="134" t="s">
        <v>187</v>
      </c>
      <c r="AM20" s="134">
        <v>13</v>
      </c>
      <c r="AO20" s="127" t="s">
        <v>188</v>
      </c>
      <c r="AP20" s="135">
        <v>2</v>
      </c>
    </row>
    <row r="21" spans="1:42" ht="17.25" customHeight="1">
      <c r="A21" s="130">
        <v>16</v>
      </c>
      <c r="B21" s="131"/>
      <c r="C21" s="108">
        <f>IF(B21="","",IF(B21&lt;100,VLOOKUP(B21,#REF!,2),IF(B21&lt;200,VLOOKUP(B21,#REF!,2),IF(B21&lt;300,VLOOKUP(B21,#REF!,2),VLOOKUP(B21,#REF!,2)))))</f>
      </c>
      <c r="D21" s="131"/>
      <c r="E21" s="132"/>
      <c r="F21" s="132"/>
      <c r="G21" s="132"/>
      <c r="H21" s="132"/>
      <c r="I21" s="132"/>
      <c r="J21" s="111">
        <f t="shared" si="5"/>
      </c>
      <c r="K21" s="112"/>
      <c r="L21" s="112"/>
      <c r="M21" s="132"/>
      <c r="N21" s="132"/>
      <c r="O21" s="113" t="s">
        <v>154</v>
      </c>
      <c r="P21" s="114"/>
      <c r="Q21" s="115">
        <f t="shared" si="0"/>
      </c>
      <c r="R21" s="116"/>
      <c r="S21" s="117"/>
      <c r="T21" s="114"/>
      <c r="U21" s="115">
        <f t="shared" si="1"/>
      </c>
      <c r="V21" s="118"/>
      <c r="W21" s="119"/>
      <c r="X21" s="114"/>
      <c r="Y21" s="115">
        <f t="shared" si="2"/>
      </c>
      <c r="Z21" s="116"/>
      <c r="AA21" s="120"/>
      <c r="AB21" s="121">
        <f t="shared" si="3"/>
      </c>
      <c r="AC21" s="122"/>
      <c r="AD21" s="107"/>
      <c r="AE21" s="123"/>
      <c r="AF21" s="124">
        <f t="shared" si="4"/>
      </c>
      <c r="AG21" s="122"/>
      <c r="AH21" s="125"/>
      <c r="AI21" s="126"/>
      <c r="AJ21" s="133"/>
      <c r="AL21" s="38" t="s">
        <v>189</v>
      </c>
      <c r="AM21" s="38">
        <v>14</v>
      </c>
      <c r="AO21" s="127" t="s">
        <v>190</v>
      </c>
      <c r="AP21" s="135">
        <v>3</v>
      </c>
    </row>
    <row r="22" spans="1:42" ht="17.25" customHeight="1">
      <c r="A22" s="130">
        <v>17</v>
      </c>
      <c r="B22" s="131"/>
      <c r="C22" s="108">
        <f>IF(B22="","",IF(B22&lt;100,VLOOKUP(B22,#REF!,2),IF(B22&lt;200,VLOOKUP(B22,#REF!,2),IF(B22&lt;300,VLOOKUP(B22,#REF!,2),VLOOKUP(B22,#REF!,2)))))</f>
      </c>
      <c r="D22" s="131"/>
      <c r="E22" s="132"/>
      <c r="F22" s="132"/>
      <c r="G22" s="132"/>
      <c r="H22" s="132"/>
      <c r="I22" s="132"/>
      <c r="J22" s="111">
        <f t="shared" si="5"/>
      </c>
      <c r="K22" s="112"/>
      <c r="L22" s="112"/>
      <c r="M22" s="132"/>
      <c r="N22" s="132"/>
      <c r="O22" s="113" t="s">
        <v>154</v>
      </c>
      <c r="P22" s="114"/>
      <c r="Q22" s="115">
        <f t="shared" si="0"/>
      </c>
      <c r="R22" s="116"/>
      <c r="S22" s="117"/>
      <c r="T22" s="114"/>
      <c r="U22" s="115">
        <f t="shared" si="1"/>
      </c>
      <c r="V22" s="118"/>
      <c r="W22" s="119"/>
      <c r="X22" s="114"/>
      <c r="Y22" s="115">
        <f t="shared" si="2"/>
      </c>
      <c r="Z22" s="116"/>
      <c r="AA22" s="120"/>
      <c r="AB22" s="121">
        <f t="shared" si="3"/>
      </c>
      <c r="AC22" s="122"/>
      <c r="AD22" s="107"/>
      <c r="AE22" s="123"/>
      <c r="AF22" s="124">
        <f t="shared" si="4"/>
      </c>
      <c r="AG22" s="122"/>
      <c r="AH22" s="125"/>
      <c r="AI22" s="126"/>
      <c r="AJ22" s="133"/>
      <c r="AL22" s="38" t="s">
        <v>191</v>
      </c>
      <c r="AM22" s="38">
        <v>15</v>
      </c>
      <c r="AO22" s="127" t="s">
        <v>192</v>
      </c>
      <c r="AP22" s="135">
        <v>4</v>
      </c>
    </row>
    <row r="23" spans="1:42" ht="17.25" customHeight="1">
      <c r="A23" s="130">
        <v>18</v>
      </c>
      <c r="B23" s="131"/>
      <c r="C23" s="108">
        <f>IF(B23="","",IF(B23&lt;100,VLOOKUP(B23,#REF!,2),IF(B23&lt;200,VLOOKUP(B23,#REF!,2),IF(B23&lt;300,VLOOKUP(B23,#REF!,2),VLOOKUP(B23,#REF!,2)))))</f>
      </c>
      <c r="D23" s="131"/>
      <c r="E23" s="132"/>
      <c r="F23" s="132"/>
      <c r="G23" s="132"/>
      <c r="H23" s="132"/>
      <c r="I23" s="132"/>
      <c r="J23" s="111">
        <f t="shared" si="5"/>
      </c>
      <c r="K23" s="112"/>
      <c r="L23" s="112"/>
      <c r="M23" s="132"/>
      <c r="N23" s="132"/>
      <c r="O23" s="113" t="s">
        <v>154</v>
      </c>
      <c r="P23" s="114"/>
      <c r="Q23" s="115">
        <f t="shared" si="0"/>
      </c>
      <c r="R23" s="116"/>
      <c r="S23" s="117"/>
      <c r="T23" s="114"/>
      <c r="U23" s="115">
        <f t="shared" si="1"/>
      </c>
      <c r="V23" s="118"/>
      <c r="W23" s="119"/>
      <c r="X23" s="114"/>
      <c r="Y23" s="115">
        <f t="shared" si="2"/>
      </c>
      <c r="Z23" s="116"/>
      <c r="AA23" s="120"/>
      <c r="AB23" s="121">
        <f t="shared" si="3"/>
      </c>
      <c r="AC23" s="122"/>
      <c r="AD23" s="107"/>
      <c r="AE23" s="123"/>
      <c r="AF23" s="124">
        <f t="shared" si="4"/>
      </c>
      <c r="AG23" s="122"/>
      <c r="AH23" s="125"/>
      <c r="AI23" s="126"/>
      <c r="AJ23" s="133"/>
      <c r="AL23" s="140" t="s">
        <v>193</v>
      </c>
      <c r="AM23" s="140">
        <v>16</v>
      </c>
      <c r="AO23" s="127" t="s">
        <v>194</v>
      </c>
      <c r="AP23" s="135">
        <v>5</v>
      </c>
    </row>
    <row r="24" spans="1:42" ht="17.25" customHeight="1">
      <c r="A24" s="130">
        <v>19</v>
      </c>
      <c r="B24" s="131"/>
      <c r="C24" s="108">
        <f>IF(B24="","",IF(B24&lt;100,VLOOKUP(B24,#REF!,2),IF(B24&lt;200,VLOOKUP(B24,#REF!,2),IF(B24&lt;300,VLOOKUP(B24,#REF!,2),VLOOKUP(B24,#REF!,2)))))</f>
      </c>
      <c r="D24" s="131"/>
      <c r="E24" s="132"/>
      <c r="F24" s="132"/>
      <c r="G24" s="132"/>
      <c r="H24" s="132"/>
      <c r="I24" s="132"/>
      <c r="J24" s="111">
        <f t="shared" si="5"/>
      </c>
      <c r="K24" s="112"/>
      <c r="L24" s="112"/>
      <c r="M24" s="132"/>
      <c r="N24" s="132"/>
      <c r="O24" s="113" t="s">
        <v>154</v>
      </c>
      <c r="P24" s="114"/>
      <c r="Q24" s="115">
        <f t="shared" si="0"/>
      </c>
      <c r="R24" s="116"/>
      <c r="S24" s="117"/>
      <c r="T24" s="114"/>
      <c r="U24" s="115">
        <f t="shared" si="1"/>
      </c>
      <c r="V24" s="118"/>
      <c r="W24" s="119"/>
      <c r="X24" s="114"/>
      <c r="Y24" s="115">
        <f t="shared" si="2"/>
      </c>
      <c r="Z24" s="116"/>
      <c r="AA24" s="120"/>
      <c r="AB24" s="121">
        <f t="shared" si="3"/>
      </c>
      <c r="AC24" s="122"/>
      <c r="AD24" s="107"/>
      <c r="AE24" s="123"/>
      <c r="AF24" s="124">
        <f t="shared" si="4"/>
      </c>
      <c r="AG24" s="122"/>
      <c r="AH24" s="125"/>
      <c r="AI24" s="126"/>
      <c r="AJ24" s="133"/>
      <c r="AK24" s="141"/>
      <c r="AL24" s="142" t="s">
        <v>195</v>
      </c>
      <c r="AM24" s="142">
        <v>18</v>
      </c>
      <c r="AO24" s="127" t="s">
        <v>196</v>
      </c>
      <c r="AP24" s="135">
        <v>6</v>
      </c>
    </row>
    <row r="25" spans="1:42" ht="17.25" customHeight="1">
      <c r="A25" s="130">
        <v>20</v>
      </c>
      <c r="B25" s="131"/>
      <c r="C25" s="108">
        <f>IF(B25="","",IF(B25&lt;100,VLOOKUP(B25,#REF!,2),IF(B25&lt;200,VLOOKUP(B25,#REF!,2),IF(B25&lt;300,VLOOKUP(B25,#REF!,2),VLOOKUP(B25,#REF!,2)))))</f>
      </c>
      <c r="D25" s="131"/>
      <c r="E25" s="132"/>
      <c r="F25" s="132"/>
      <c r="G25" s="132"/>
      <c r="H25" s="132"/>
      <c r="I25" s="132"/>
      <c r="J25" s="111">
        <f t="shared" si="5"/>
      </c>
      <c r="K25" s="112"/>
      <c r="L25" s="112"/>
      <c r="M25" s="132"/>
      <c r="N25" s="132"/>
      <c r="O25" s="113" t="s">
        <v>154</v>
      </c>
      <c r="P25" s="114"/>
      <c r="Q25" s="115">
        <f t="shared" si="0"/>
      </c>
      <c r="R25" s="116"/>
      <c r="S25" s="117"/>
      <c r="T25" s="114"/>
      <c r="U25" s="115">
        <f t="shared" si="1"/>
      </c>
      <c r="V25" s="118"/>
      <c r="W25" s="119"/>
      <c r="X25" s="114"/>
      <c r="Y25" s="115">
        <f t="shared" si="2"/>
      </c>
      <c r="Z25" s="116"/>
      <c r="AA25" s="120"/>
      <c r="AB25" s="121">
        <f t="shared" si="3"/>
      </c>
      <c r="AC25" s="122"/>
      <c r="AD25" s="107"/>
      <c r="AE25" s="123"/>
      <c r="AF25" s="124">
        <f t="shared" si="4"/>
      </c>
      <c r="AG25" s="122"/>
      <c r="AH25" s="125"/>
      <c r="AI25" s="126"/>
      <c r="AJ25" s="133"/>
      <c r="AL25" s="142" t="s">
        <v>197</v>
      </c>
      <c r="AM25" s="142">
        <v>19</v>
      </c>
      <c r="AO25" s="127" t="s">
        <v>198</v>
      </c>
      <c r="AP25" s="135">
        <v>7</v>
      </c>
    </row>
    <row r="26" spans="1:42" ht="17.25" customHeight="1">
      <c r="A26" s="130">
        <v>21</v>
      </c>
      <c r="B26" s="131"/>
      <c r="C26" s="108">
        <f>IF(B26="","",IF(B26&lt;100,VLOOKUP(B26,#REF!,2),IF(B26&lt;200,VLOOKUP(B26,#REF!,2),IF(B26&lt;300,VLOOKUP(B26,#REF!,2),VLOOKUP(B26,#REF!,2)))))</f>
      </c>
      <c r="D26" s="131"/>
      <c r="E26" s="132"/>
      <c r="F26" s="132"/>
      <c r="G26" s="132"/>
      <c r="H26" s="132"/>
      <c r="I26" s="132"/>
      <c r="J26" s="111">
        <f t="shared" si="5"/>
      </c>
      <c r="K26" s="112"/>
      <c r="L26" s="112"/>
      <c r="M26" s="132"/>
      <c r="N26" s="132"/>
      <c r="O26" s="113" t="s">
        <v>154</v>
      </c>
      <c r="P26" s="114"/>
      <c r="Q26" s="115">
        <f t="shared" si="0"/>
      </c>
      <c r="R26" s="116"/>
      <c r="S26" s="117"/>
      <c r="T26" s="114"/>
      <c r="U26" s="115">
        <f t="shared" si="1"/>
      </c>
      <c r="V26" s="118"/>
      <c r="W26" s="119"/>
      <c r="X26" s="114"/>
      <c r="Y26" s="115">
        <f t="shared" si="2"/>
      </c>
      <c r="Z26" s="116"/>
      <c r="AA26" s="120"/>
      <c r="AB26" s="121">
        <f t="shared" si="3"/>
      </c>
      <c r="AC26" s="122"/>
      <c r="AD26" s="107"/>
      <c r="AE26" s="123"/>
      <c r="AF26" s="124">
        <f t="shared" si="4"/>
      </c>
      <c r="AG26" s="122"/>
      <c r="AH26" s="125"/>
      <c r="AI26" s="126"/>
      <c r="AJ26" s="133"/>
      <c r="AL26" s="143" t="s">
        <v>199</v>
      </c>
      <c r="AM26" s="143">
        <v>20</v>
      </c>
      <c r="AO26" s="127" t="s">
        <v>200</v>
      </c>
      <c r="AP26" s="135">
        <v>8</v>
      </c>
    </row>
    <row r="27" spans="1:42" ht="17.25" customHeight="1">
      <c r="A27" s="130">
        <v>22</v>
      </c>
      <c r="B27" s="131"/>
      <c r="C27" s="108">
        <f>IF(B27="","",IF(B27&lt;100,VLOOKUP(B27,#REF!,2),IF(B27&lt;200,VLOOKUP(B27,#REF!,2),IF(B27&lt;300,VLOOKUP(B27,#REF!,2),VLOOKUP(B27,#REF!,2)))))</f>
      </c>
      <c r="D27" s="131"/>
      <c r="E27" s="132"/>
      <c r="F27" s="132"/>
      <c r="G27" s="132"/>
      <c r="H27" s="132"/>
      <c r="I27" s="132"/>
      <c r="J27" s="111">
        <f t="shared" si="5"/>
      </c>
      <c r="K27" s="112"/>
      <c r="L27" s="112"/>
      <c r="M27" s="132"/>
      <c r="N27" s="132"/>
      <c r="O27" s="113" t="s">
        <v>154</v>
      </c>
      <c r="P27" s="114"/>
      <c r="Q27" s="115">
        <f t="shared" si="0"/>
      </c>
      <c r="R27" s="116"/>
      <c r="S27" s="117"/>
      <c r="T27" s="114"/>
      <c r="U27" s="115">
        <f t="shared" si="1"/>
      </c>
      <c r="V27" s="118"/>
      <c r="W27" s="119"/>
      <c r="X27" s="114"/>
      <c r="Y27" s="115">
        <f t="shared" si="2"/>
      </c>
      <c r="Z27" s="116"/>
      <c r="AA27" s="120"/>
      <c r="AB27" s="121">
        <f t="shared" si="3"/>
      </c>
      <c r="AC27" s="122"/>
      <c r="AD27" s="107"/>
      <c r="AE27" s="123"/>
      <c r="AF27" s="124">
        <f t="shared" si="4"/>
      </c>
      <c r="AG27" s="122"/>
      <c r="AH27" s="125"/>
      <c r="AI27" s="126"/>
      <c r="AJ27" s="133"/>
      <c r="AL27" s="143" t="s">
        <v>201</v>
      </c>
      <c r="AM27" s="143">
        <v>21</v>
      </c>
      <c r="AO27" s="127" t="s">
        <v>202</v>
      </c>
      <c r="AP27" s="135">
        <v>9</v>
      </c>
    </row>
    <row r="28" spans="1:42" ht="17.25" customHeight="1">
      <c r="A28" s="130">
        <v>23</v>
      </c>
      <c r="B28" s="131"/>
      <c r="C28" s="108">
        <f>IF(B28="","",IF(B28&lt;100,VLOOKUP(B28,#REF!,2),IF(B28&lt;200,VLOOKUP(B28,#REF!,2),IF(B28&lt;300,VLOOKUP(B28,#REF!,2),VLOOKUP(B28,#REF!,2)))))</f>
      </c>
      <c r="D28" s="131"/>
      <c r="E28" s="132"/>
      <c r="F28" s="132"/>
      <c r="G28" s="132"/>
      <c r="H28" s="132"/>
      <c r="I28" s="132"/>
      <c r="J28" s="111">
        <f t="shared" si="5"/>
      </c>
      <c r="K28" s="112"/>
      <c r="L28" s="112"/>
      <c r="M28" s="132"/>
      <c r="N28" s="132"/>
      <c r="O28" s="113" t="s">
        <v>154</v>
      </c>
      <c r="P28" s="114"/>
      <c r="Q28" s="115">
        <f t="shared" si="0"/>
      </c>
      <c r="R28" s="116"/>
      <c r="S28" s="117"/>
      <c r="T28" s="114"/>
      <c r="U28" s="115">
        <f t="shared" si="1"/>
      </c>
      <c r="V28" s="118"/>
      <c r="W28" s="119"/>
      <c r="X28" s="114"/>
      <c r="Y28" s="115">
        <f t="shared" si="2"/>
      </c>
      <c r="Z28" s="116"/>
      <c r="AA28" s="120"/>
      <c r="AB28" s="121">
        <f t="shared" si="3"/>
      </c>
      <c r="AC28" s="122"/>
      <c r="AD28" s="107"/>
      <c r="AE28" s="123"/>
      <c r="AF28" s="124">
        <f t="shared" si="4"/>
      </c>
      <c r="AG28" s="122"/>
      <c r="AH28" s="125"/>
      <c r="AI28" s="126"/>
      <c r="AJ28" s="133"/>
      <c r="AL28" s="143" t="s">
        <v>203</v>
      </c>
      <c r="AM28" s="143">
        <v>22</v>
      </c>
      <c r="AO28" s="127" t="s">
        <v>204</v>
      </c>
      <c r="AP28" s="135">
        <v>10</v>
      </c>
    </row>
    <row r="29" spans="1:42" ht="17.25" customHeight="1">
      <c r="A29" s="130">
        <v>24</v>
      </c>
      <c r="B29" s="131"/>
      <c r="C29" s="108">
        <f>IF(B29="","",IF(B29&lt;100,VLOOKUP(B29,#REF!,2),IF(B29&lt;200,VLOOKUP(B29,#REF!,2),IF(B29&lt;300,VLOOKUP(B29,#REF!,2),VLOOKUP(B29,#REF!,2)))))</f>
      </c>
      <c r="D29" s="131"/>
      <c r="E29" s="132"/>
      <c r="F29" s="132"/>
      <c r="G29" s="132"/>
      <c r="H29" s="132"/>
      <c r="I29" s="132"/>
      <c r="J29" s="111">
        <f t="shared" si="5"/>
      </c>
      <c r="K29" s="112"/>
      <c r="L29" s="112"/>
      <c r="M29" s="132"/>
      <c r="N29" s="132"/>
      <c r="O29" s="113" t="s">
        <v>154</v>
      </c>
      <c r="P29" s="114"/>
      <c r="Q29" s="115">
        <f t="shared" si="0"/>
      </c>
      <c r="R29" s="116"/>
      <c r="S29" s="117"/>
      <c r="T29" s="114"/>
      <c r="U29" s="115">
        <f t="shared" si="1"/>
      </c>
      <c r="V29" s="118"/>
      <c r="W29" s="119"/>
      <c r="X29" s="114"/>
      <c r="Y29" s="115">
        <f t="shared" si="2"/>
      </c>
      <c r="Z29" s="116"/>
      <c r="AA29" s="120"/>
      <c r="AB29" s="121">
        <f t="shared" si="3"/>
      </c>
      <c r="AC29" s="122"/>
      <c r="AD29" s="107"/>
      <c r="AE29" s="123"/>
      <c r="AF29" s="124">
        <f t="shared" si="4"/>
      </c>
      <c r="AG29" s="122"/>
      <c r="AH29" s="125"/>
      <c r="AI29" s="126"/>
      <c r="AJ29" s="133"/>
      <c r="AL29" s="144" t="s">
        <v>205</v>
      </c>
      <c r="AM29" s="144">
        <v>23</v>
      </c>
      <c r="AO29" s="127" t="s">
        <v>206</v>
      </c>
      <c r="AP29" s="135">
        <v>11</v>
      </c>
    </row>
    <row r="30" spans="1:42" ht="17.25" customHeight="1">
      <c r="A30" s="130">
        <v>25</v>
      </c>
      <c r="B30" s="131"/>
      <c r="C30" s="108">
        <f>IF(B30="","",IF(B30&lt;100,VLOOKUP(B30,#REF!,2),IF(B30&lt;200,VLOOKUP(B30,#REF!,2),IF(B30&lt;300,VLOOKUP(B30,#REF!,2),VLOOKUP(B30,#REF!,2)))))</f>
      </c>
      <c r="D30" s="131"/>
      <c r="E30" s="132"/>
      <c r="F30" s="132"/>
      <c r="G30" s="132"/>
      <c r="H30" s="132"/>
      <c r="I30" s="132"/>
      <c r="J30" s="111">
        <f t="shared" si="5"/>
      </c>
      <c r="K30" s="112"/>
      <c r="L30" s="112"/>
      <c r="M30" s="132"/>
      <c r="N30" s="132"/>
      <c r="O30" s="113" t="s">
        <v>154</v>
      </c>
      <c r="P30" s="114"/>
      <c r="Q30" s="115">
        <f t="shared" si="0"/>
      </c>
      <c r="R30" s="116"/>
      <c r="S30" s="117"/>
      <c r="T30" s="114"/>
      <c r="U30" s="115">
        <f t="shared" si="1"/>
      </c>
      <c r="V30" s="118"/>
      <c r="W30" s="119"/>
      <c r="X30" s="114"/>
      <c r="Y30" s="115">
        <f t="shared" si="2"/>
      </c>
      <c r="Z30" s="116"/>
      <c r="AA30" s="120"/>
      <c r="AB30" s="121">
        <f t="shared" si="3"/>
      </c>
      <c r="AC30" s="122"/>
      <c r="AD30" s="107"/>
      <c r="AE30" s="123"/>
      <c r="AF30" s="124">
        <f t="shared" si="4"/>
      </c>
      <c r="AG30" s="122"/>
      <c r="AH30" s="125"/>
      <c r="AI30" s="126"/>
      <c r="AJ30" s="133"/>
      <c r="AL30" s="143" t="s">
        <v>207</v>
      </c>
      <c r="AM30" s="143">
        <v>24</v>
      </c>
      <c r="AO30" s="127" t="s">
        <v>208</v>
      </c>
      <c r="AP30" s="135">
        <v>12</v>
      </c>
    </row>
    <row r="31" spans="1:42" ht="17.25" customHeight="1">
      <c r="A31" s="130">
        <v>26</v>
      </c>
      <c r="B31" s="131"/>
      <c r="C31" s="108">
        <f>IF(B31="","",IF(B31&lt;100,VLOOKUP(B31,#REF!,2),IF(B31&lt;200,VLOOKUP(B31,#REF!,2),IF(B31&lt;300,VLOOKUP(B31,#REF!,2),VLOOKUP(B31,#REF!,2)))))</f>
      </c>
      <c r="D31" s="131"/>
      <c r="E31" s="132"/>
      <c r="F31" s="132"/>
      <c r="G31" s="132"/>
      <c r="H31" s="132"/>
      <c r="I31" s="132"/>
      <c r="J31" s="111">
        <f t="shared" si="5"/>
      </c>
      <c r="K31" s="112"/>
      <c r="L31" s="112"/>
      <c r="M31" s="132"/>
      <c r="N31" s="132"/>
      <c r="O31" s="113" t="s">
        <v>154</v>
      </c>
      <c r="P31" s="114"/>
      <c r="Q31" s="115">
        <f t="shared" si="0"/>
      </c>
      <c r="R31" s="116"/>
      <c r="S31" s="117"/>
      <c r="T31" s="114"/>
      <c r="U31" s="115">
        <f t="shared" si="1"/>
      </c>
      <c r="V31" s="118"/>
      <c r="W31" s="119"/>
      <c r="X31" s="114"/>
      <c r="Y31" s="115">
        <f t="shared" si="2"/>
      </c>
      <c r="Z31" s="116"/>
      <c r="AA31" s="120"/>
      <c r="AB31" s="121">
        <f t="shared" si="3"/>
      </c>
      <c r="AC31" s="122"/>
      <c r="AD31" s="107"/>
      <c r="AE31" s="123"/>
      <c r="AF31" s="124">
        <f t="shared" si="4"/>
      </c>
      <c r="AG31" s="122"/>
      <c r="AH31" s="125"/>
      <c r="AI31" s="126"/>
      <c r="AJ31" s="133"/>
      <c r="AL31" s="143" t="s">
        <v>209</v>
      </c>
      <c r="AM31" s="143">
        <v>25</v>
      </c>
      <c r="AO31" s="127" t="s">
        <v>210</v>
      </c>
      <c r="AP31" s="135">
        <v>13</v>
      </c>
    </row>
    <row r="32" spans="1:42" ht="17.25" customHeight="1">
      <c r="A32" s="130">
        <v>27</v>
      </c>
      <c r="B32" s="131"/>
      <c r="C32" s="108">
        <f>IF(B32="","",IF(B32&lt;100,VLOOKUP(B32,#REF!,2),IF(B32&lt;200,VLOOKUP(B32,#REF!,2),IF(B32&lt;300,VLOOKUP(B32,#REF!,2),VLOOKUP(B32,#REF!,2)))))</f>
      </c>
      <c r="D32" s="131"/>
      <c r="E32" s="132"/>
      <c r="F32" s="132"/>
      <c r="G32" s="132"/>
      <c r="H32" s="132"/>
      <c r="I32" s="132"/>
      <c r="J32" s="111">
        <f t="shared" si="5"/>
      </c>
      <c r="K32" s="112"/>
      <c r="L32" s="112"/>
      <c r="M32" s="132"/>
      <c r="N32" s="132"/>
      <c r="O32" s="113" t="s">
        <v>154</v>
      </c>
      <c r="P32" s="114"/>
      <c r="Q32" s="115">
        <f t="shared" si="0"/>
      </c>
      <c r="R32" s="116"/>
      <c r="S32" s="117"/>
      <c r="T32" s="114"/>
      <c r="U32" s="115">
        <f t="shared" si="1"/>
      </c>
      <c r="V32" s="118"/>
      <c r="W32" s="119"/>
      <c r="X32" s="114"/>
      <c r="Y32" s="115">
        <f t="shared" si="2"/>
      </c>
      <c r="Z32" s="116"/>
      <c r="AA32" s="120"/>
      <c r="AB32" s="121">
        <f t="shared" si="3"/>
      </c>
      <c r="AC32" s="122"/>
      <c r="AD32" s="107"/>
      <c r="AE32" s="123"/>
      <c r="AF32" s="124">
        <f t="shared" si="4"/>
      </c>
      <c r="AG32" s="122"/>
      <c r="AH32" s="125"/>
      <c r="AI32" s="126"/>
      <c r="AJ32" s="133"/>
      <c r="AL32" s="143" t="s">
        <v>211</v>
      </c>
      <c r="AM32" s="143">
        <v>26</v>
      </c>
      <c r="AO32" s="127" t="s">
        <v>212</v>
      </c>
      <c r="AP32" s="135">
        <v>14</v>
      </c>
    </row>
    <row r="33" spans="1:42" ht="17.25" customHeight="1">
      <c r="A33" s="130">
        <v>28</v>
      </c>
      <c r="B33" s="131"/>
      <c r="C33" s="108">
        <f>IF(B33="","",IF(B33&lt;100,VLOOKUP(B33,#REF!,2),IF(B33&lt;200,VLOOKUP(B33,#REF!,2),IF(B33&lt;300,VLOOKUP(B33,#REF!,2),VLOOKUP(B33,#REF!,2)))))</f>
      </c>
      <c r="D33" s="131"/>
      <c r="E33" s="132"/>
      <c r="F33" s="132"/>
      <c r="G33" s="132"/>
      <c r="H33" s="132"/>
      <c r="I33" s="132"/>
      <c r="J33" s="111">
        <f t="shared" si="5"/>
      </c>
      <c r="K33" s="112"/>
      <c r="L33" s="112"/>
      <c r="M33" s="132"/>
      <c r="N33" s="132"/>
      <c r="O33" s="113" t="s">
        <v>154</v>
      </c>
      <c r="P33" s="114"/>
      <c r="Q33" s="115">
        <f t="shared" si="0"/>
      </c>
      <c r="R33" s="116"/>
      <c r="S33" s="117"/>
      <c r="T33" s="114"/>
      <c r="U33" s="115">
        <f t="shared" si="1"/>
      </c>
      <c r="V33" s="118"/>
      <c r="W33" s="119"/>
      <c r="X33" s="114"/>
      <c r="Y33" s="115">
        <f t="shared" si="2"/>
      </c>
      <c r="Z33" s="116"/>
      <c r="AA33" s="120"/>
      <c r="AB33" s="121">
        <f t="shared" si="3"/>
      </c>
      <c r="AC33" s="122"/>
      <c r="AD33" s="107"/>
      <c r="AE33" s="123"/>
      <c r="AF33" s="124">
        <f t="shared" si="4"/>
      </c>
      <c r="AG33" s="122"/>
      <c r="AH33" s="125"/>
      <c r="AI33" s="126"/>
      <c r="AJ33" s="133"/>
      <c r="AL33" s="38" t="s">
        <v>213</v>
      </c>
      <c r="AM33" s="38">
        <v>33</v>
      </c>
      <c r="AO33" s="127" t="s">
        <v>214</v>
      </c>
      <c r="AP33" s="135">
        <v>15</v>
      </c>
    </row>
    <row r="34" spans="1:42" ht="17.25" customHeight="1">
      <c r="A34" s="130">
        <v>29</v>
      </c>
      <c r="B34" s="131"/>
      <c r="C34" s="108">
        <f>IF(B34="","",IF(B34&lt;100,VLOOKUP(B34,#REF!,2),IF(B34&lt;200,VLOOKUP(B34,#REF!,2),IF(B34&lt;300,VLOOKUP(B34,#REF!,2),VLOOKUP(B34,#REF!,2)))))</f>
      </c>
      <c r="D34" s="131"/>
      <c r="E34" s="132"/>
      <c r="F34" s="132"/>
      <c r="G34" s="132"/>
      <c r="H34" s="132"/>
      <c r="I34" s="132"/>
      <c r="J34" s="111">
        <f t="shared" si="5"/>
      </c>
      <c r="K34" s="112"/>
      <c r="L34" s="112"/>
      <c r="M34" s="132"/>
      <c r="N34" s="132"/>
      <c r="O34" s="113" t="s">
        <v>154</v>
      </c>
      <c r="P34" s="114"/>
      <c r="Q34" s="115">
        <f t="shared" si="0"/>
      </c>
      <c r="R34" s="116"/>
      <c r="S34" s="117"/>
      <c r="T34" s="114"/>
      <c r="U34" s="115">
        <f t="shared" si="1"/>
      </c>
      <c r="V34" s="118"/>
      <c r="W34" s="119"/>
      <c r="X34" s="114"/>
      <c r="Y34" s="115">
        <f t="shared" si="2"/>
      </c>
      <c r="Z34" s="116"/>
      <c r="AA34" s="120"/>
      <c r="AB34" s="121">
        <f t="shared" si="3"/>
      </c>
      <c r="AC34" s="122"/>
      <c r="AD34" s="107"/>
      <c r="AE34" s="123"/>
      <c r="AF34" s="124">
        <f t="shared" si="4"/>
      </c>
      <c r="AG34" s="122"/>
      <c r="AH34" s="125"/>
      <c r="AI34" s="126"/>
      <c r="AJ34" s="133"/>
      <c r="AL34" s="143" t="s">
        <v>215</v>
      </c>
      <c r="AM34" s="143">
        <v>27</v>
      </c>
      <c r="AO34" s="127" t="s">
        <v>216</v>
      </c>
      <c r="AP34" s="135">
        <v>16</v>
      </c>
    </row>
    <row r="35" spans="1:42" ht="17.25" customHeight="1">
      <c r="A35" s="130">
        <v>30</v>
      </c>
      <c r="B35" s="131"/>
      <c r="C35" s="108">
        <f>IF(B35="","",IF(B35&lt;100,VLOOKUP(B35,#REF!,2),IF(B35&lt;200,VLOOKUP(B35,#REF!,2),IF(B35&lt;300,VLOOKUP(B35,#REF!,2),VLOOKUP(B35,#REF!,2)))))</f>
      </c>
      <c r="D35" s="131"/>
      <c r="E35" s="132"/>
      <c r="F35" s="132"/>
      <c r="G35" s="132"/>
      <c r="H35" s="132"/>
      <c r="I35" s="132"/>
      <c r="J35" s="111">
        <f t="shared" si="5"/>
      </c>
      <c r="K35" s="112"/>
      <c r="L35" s="112"/>
      <c r="M35" s="132"/>
      <c r="N35" s="132"/>
      <c r="O35" s="113" t="s">
        <v>154</v>
      </c>
      <c r="P35" s="114"/>
      <c r="Q35" s="115">
        <f t="shared" si="0"/>
      </c>
      <c r="R35" s="116"/>
      <c r="S35" s="117"/>
      <c r="T35" s="114"/>
      <c r="U35" s="115">
        <f t="shared" si="1"/>
      </c>
      <c r="V35" s="118"/>
      <c r="W35" s="119"/>
      <c r="X35" s="114"/>
      <c r="Y35" s="115">
        <f t="shared" si="2"/>
      </c>
      <c r="Z35" s="116"/>
      <c r="AA35" s="120"/>
      <c r="AB35" s="121">
        <f t="shared" si="3"/>
      </c>
      <c r="AC35" s="122"/>
      <c r="AD35" s="107"/>
      <c r="AE35" s="123"/>
      <c r="AF35" s="124">
        <f t="shared" si="4"/>
      </c>
      <c r="AG35" s="122"/>
      <c r="AH35" s="125"/>
      <c r="AI35" s="126"/>
      <c r="AJ35" s="133"/>
      <c r="AL35" s="38" t="s">
        <v>217</v>
      </c>
      <c r="AM35" s="38">
        <v>28</v>
      </c>
      <c r="AO35" s="127" t="s">
        <v>218</v>
      </c>
      <c r="AP35" s="135">
        <v>17</v>
      </c>
    </row>
    <row r="36" spans="1:42" ht="17.25" customHeight="1">
      <c r="A36" s="130">
        <v>31</v>
      </c>
      <c r="B36" s="131"/>
      <c r="C36" s="108">
        <f>IF(B36="","",IF(B36&lt;100,VLOOKUP(B36,#REF!,2),IF(B36&lt;200,VLOOKUP(B36,#REF!,2),IF(B36&lt;300,VLOOKUP(B36,#REF!,2),VLOOKUP(B36,#REF!,2)))))</f>
      </c>
      <c r="D36" s="131"/>
      <c r="E36" s="132"/>
      <c r="F36" s="132"/>
      <c r="G36" s="132"/>
      <c r="H36" s="132"/>
      <c r="I36" s="132"/>
      <c r="J36" s="111">
        <f t="shared" si="5"/>
      </c>
      <c r="K36" s="112"/>
      <c r="L36" s="112"/>
      <c r="M36" s="132"/>
      <c r="N36" s="132"/>
      <c r="O36" s="113" t="s">
        <v>154</v>
      </c>
      <c r="P36" s="114"/>
      <c r="Q36" s="115">
        <f t="shared" si="0"/>
      </c>
      <c r="R36" s="116"/>
      <c r="S36" s="117"/>
      <c r="T36" s="114"/>
      <c r="U36" s="115">
        <f t="shared" si="1"/>
      </c>
      <c r="V36" s="118"/>
      <c r="W36" s="119"/>
      <c r="X36" s="114"/>
      <c r="Y36" s="115">
        <f t="shared" si="2"/>
      </c>
      <c r="Z36" s="116"/>
      <c r="AA36" s="120"/>
      <c r="AB36" s="121">
        <f t="shared" si="3"/>
      </c>
      <c r="AC36" s="122"/>
      <c r="AD36" s="107"/>
      <c r="AE36" s="123"/>
      <c r="AF36" s="124">
        <f t="shared" si="4"/>
      </c>
      <c r="AG36" s="122"/>
      <c r="AH36" s="125"/>
      <c r="AI36" s="126"/>
      <c r="AJ36" s="133"/>
      <c r="AL36" s="38" t="s">
        <v>219</v>
      </c>
      <c r="AM36" s="38">
        <v>29</v>
      </c>
      <c r="AO36" s="127" t="s">
        <v>220</v>
      </c>
      <c r="AP36" s="135">
        <v>18</v>
      </c>
    </row>
    <row r="37" spans="1:42" ht="17.25" customHeight="1">
      <c r="A37" s="130">
        <v>32</v>
      </c>
      <c r="B37" s="131"/>
      <c r="C37" s="108">
        <f>IF(B37="","",IF(B37&lt;100,VLOOKUP(B37,#REF!,2),IF(B37&lt;200,VLOOKUP(B37,#REF!,2),IF(B37&lt;300,VLOOKUP(B37,#REF!,2),VLOOKUP(B37,#REF!,2)))))</f>
      </c>
      <c r="D37" s="131"/>
      <c r="E37" s="132"/>
      <c r="F37" s="132"/>
      <c r="G37" s="132"/>
      <c r="H37" s="132"/>
      <c r="I37" s="132"/>
      <c r="J37" s="111">
        <f t="shared" si="5"/>
      </c>
      <c r="K37" s="112"/>
      <c r="L37" s="112"/>
      <c r="M37" s="132"/>
      <c r="N37" s="132"/>
      <c r="O37" s="113" t="s">
        <v>154</v>
      </c>
      <c r="P37" s="114"/>
      <c r="Q37" s="115">
        <f t="shared" si="0"/>
      </c>
      <c r="R37" s="116"/>
      <c r="S37" s="117"/>
      <c r="T37" s="114"/>
      <c r="U37" s="115">
        <f t="shared" si="1"/>
      </c>
      <c r="V37" s="118"/>
      <c r="W37" s="119"/>
      <c r="X37" s="114"/>
      <c r="Y37" s="115">
        <f t="shared" si="2"/>
      </c>
      <c r="Z37" s="116"/>
      <c r="AA37" s="120"/>
      <c r="AB37" s="121">
        <f t="shared" si="3"/>
      </c>
      <c r="AC37" s="122"/>
      <c r="AD37" s="107"/>
      <c r="AE37" s="123"/>
      <c r="AF37" s="124">
        <f t="shared" si="4"/>
      </c>
      <c r="AG37" s="122"/>
      <c r="AH37" s="125"/>
      <c r="AI37" s="126"/>
      <c r="AJ37" s="133"/>
      <c r="AL37" s="143" t="s">
        <v>221</v>
      </c>
      <c r="AM37" s="143">
        <v>30</v>
      </c>
      <c r="AO37" s="127" t="s">
        <v>222</v>
      </c>
      <c r="AP37" s="135">
        <v>19</v>
      </c>
    </row>
    <row r="38" spans="1:42" ht="17.25" customHeight="1">
      <c r="A38" s="130">
        <v>33</v>
      </c>
      <c r="B38" s="131"/>
      <c r="C38" s="108">
        <f>IF(B38="","",IF(B38&lt;100,VLOOKUP(B38,#REF!,2),IF(B38&lt;200,VLOOKUP(B38,#REF!,2),IF(B38&lt;300,VLOOKUP(B38,#REF!,2),VLOOKUP(B38,#REF!,2)))))</f>
      </c>
      <c r="D38" s="131"/>
      <c r="E38" s="132"/>
      <c r="F38" s="132"/>
      <c r="G38" s="132"/>
      <c r="H38" s="132"/>
      <c r="I38" s="132"/>
      <c r="J38" s="111">
        <f t="shared" si="5"/>
      </c>
      <c r="K38" s="112"/>
      <c r="L38" s="112"/>
      <c r="M38" s="132"/>
      <c r="N38" s="132"/>
      <c r="O38" s="113" t="s">
        <v>154</v>
      </c>
      <c r="P38" s="114"/>
      <c r="Q38" s="115">
        <f t="shared" si="0"/>
      </c>
      <c r="R38" s="116"/>
      <c r="S38" s="117"/>
      <c r="T38" s="114"/>
      <c r="U38" s="115">
        <f t="shared" si="1"/>
      </c>
      <c r="V38" s="118"/>
      <c r="W38" s="119"/>
      <c r="X38" s="114"/>
      <c r="Y38" s="115">
        <f t="shared" si="2"/>
      </c>
      <c r="Z38" s="116"/>
      <c r="AA38" s="120"/>
      <c r="AB38" s="121">
        <f t="shared" si="3"/>
      </c>
      <c r="AC38" s="122"/>
      <c r="AD38" s="107"/>
      <c r="AE38" s="123"/>
      <c r="AF38" s="124">
        <f t="shared" si="4"/>
      </c>
      <c r="AG38" s="122"/>
      <c r="AH38" s="125"/>
      <c r="AI38" s="126"/>
      <c r="AJ38" s="133"/>
      <c r="AL38" s="143"/>
      <c r="AM38" s="143"/>
      <c r="AO38" s="127" t="s">
        <v>223</v>
      </c>
      <c r="AP38" s="135">
        <v>20</v>
      </c>
    </row>
    <row r="39" spans="1:42" ht="17.25" customHeight="1">
      <c r="A39" s="130">
        <v>34</v>
      </c>
      <c r="B39" s="131"/>
      <c r="C39" s="108">
        <f>IF(B39="","",IF(B39&lt;100,VLOOKUP(B39,#REF!,2),IF(B39&lt;200,VLOOKUP(B39,#REF!,2),IF(B39&lt;300,VLOOKUP(B39,#REF!,2),VLOOKUP(B39,#REF!,2)))))</f>
      </c>
      <c r="D39" s="131"/>
      <c r="E39" s="132"/>
      <c r="F39" s="132"/>
      <c r="G39" s="132"/>
      <c r="H39" s="132"/>
      <c r="I39" s="132"/>
      <c r="J39" s="111">
        <f t="shared" si="5"/>
      </c>
      <c r="K39" s="112"/>
      <c r="L39" s="112"/>
      <c r="M39" s="132"/>
      <c r="N39" s="132"/>
      <c r="O39" s="113" t="s">
        <v>154</v>
      </c>
      <c r="P39" s="114"/>
      <c r="Q39" s="115">
        <f t="shared" si="0"/>
      </c>
      <c r="R39" s="116"/>
      <c r="S39" s="117"/>
      <c r="T39" s="114"/>
      <c r="U39" s="115">
        <f t="shared" si="1"/>
      </c>
      <c r="V39" s="118"/>
      <c r="W39" s="119"/>
      <c r="X39" s="114"/>
      <c r="Y39" s="115">
        <f t="shared" si="2"/>
      </c>
      <c r="Z39" s="116"/>
      <c r="AA39" s="120"/>
      <c r="AB39" s="121">
        <f t="shared" si="3"/>
      </c>
      <c r="AC39" s="122"/>
      <c r="AD39" s="107"/>
      <c r="AE39" s="123"/>
      <c r="AF39" s="124">
        <f t="shared" si="4"/>
      </c>
      <c r="AG39" s="122"/>
      <c r="AH39" s="125"/>
      <c r="AI39" s="126"/>
      <c r="AJ39" s="133"/>
      <c r="AL39" s="143"/>
      <c r="AM39" s="143"/>
      <c r="AO39" s="127" t="s">
        <v>224</v>
      </c>
      <c r="AP39" s="135">
        <v>21</v>
      </c>
    </row>
    <row r="40" spans="1:42" ht="17.25" customHeight="1">
      <c r="A40" s="130">
        <v>35</v>
      </c>
      <c r="B40" s="131"/>
      <c r="C40" s="108">
        <f>IF(B40="","",IF(B40&lt;100,VLOOKUP(B40,#REF!,2),IF(B40&lt;200,VLOOKUP(B40,#REF!,2),IF(B40&lt;300,VLOOKUP(B40,#REF!,2),VLOOKUP(B40,#REF!,2)))))</f>
      </c>
      <c r="D40" s="131"/>
      <c r="E40" s="132"/>
      <c r="F40" s="132"/>
      <c r="G40" s="132"/>
      <c r="H40" s="132"/>
      <c r="I40" s="132"/>
      <c r="J40" s="111">
        <f t="shared" si="5"/>
      </c>
      <c r="K40" s="112"/>
      <c r="L40" s="112"/>
      <c r="M40" s="132"/>
      <c r="N40" s="132"/>
      <c r="O40" s="113" t="s">
        <v>154</v>
      </c>
      <c r="P40" s="114"/>
      <c r="Q40" s="115">
        <f t="shared" si="0"/>
      </c>
      <c r="R40" s="116"/>
      <c r="S40" s="117"/>
      <c r="T40" s="114"/>
      <c r="U40" s="115">
        <f t="shared" si="1"/>
      </c>
      <c r="V40" s="118"/>
      <c r="W40" s="119"/>
      <c r="X40" s="114"/>
      <c r="Y40" s="115">
        <f t="shared" si="2"/>
      </c>
      <c r="Z40" s="116"/>
      <c r="AA40" s="120"/>
      <c r="AB40" s="121">
        <f t="shared" si="3"/>
      </c>
      <c r="AC40" s="122"/>
      <c r="AD40" s="107"/>
      <c r="AE40" s="123"/>
      <c r="AF40" s="124">
        <f t="shared" si="4"/>
      </c>
      <c r="AG40" s="122"/>
      <c r="AH40" s="125"/>
      <c r="AI40" s="126"/>
      <c r="AJ40" s="133"/>
      <c r="AL40" s="134"/>
      <c r="AM40" s="134"/>
      <c r="AO40" s="127" t="s">
        <v>225</v>
      </c>
      <c r="AP40" s="135">
        <v>22</v>
      </c>
    </row>
    <row r="41" spans="1:42" ht="17.25" customHeight="1">
      <c r="A41" s="130">
        <v>36</v>
      </c>
      <c r="B41" s="131"/>
      <c r="C41" s="108">
        <f>IF(B41="","",IF(B41&lt;100,VLOOKUP(B41,#REF!,2),IF(B41&lt;200,VLOOKUP(B41,#REF!,2),IF(B41&lt;300,VLOOKUP(B41,#REF!,2),VLOOKUP(B41,#REF!,2)))))</f>
      </c>
      <c r="D41" s="131"/>
      <c r="E41" s="132"/>
      <c r="F41" s="132"/>
      <c r="G41" s="132"/>
      <c r="H41" s="132"/>
      <c r="I41" s="132"/>
      <c r="J41" s="111">
        <f t="shared" si="5"/>
      </c>
      <c r="K41" s="112"/>
      <c r="L41" s="112"/>
      <c r="M41" s="132"/>
      <c r="N41" s="132"/>
      <c r="O41" s="113" t="s">
        <v>154</v>
      </c>
      <c r="P41" s="114"/>
      <c r="Q41" s="115">
        <f t="shared" si="0"/>
      </c>
      <c r="R41" s="116"/>
      <c r="S41" s="117"/>
      <c r="T41" s="114"/>
      <c r="U41" s="115">
        <f t="shared" si="1"/>
      </c>
      <c r="V41" s="118"/>
      <c r="W41" s="119"/>
      <c r="X41" s="114"/>
      <c r="Y41" s="115">
        <f t="shared" si="2"/>
      </c>
      <c r="Z41" s="116"/>
      <c r="AA41" s="120"/>
      <c r="AB41" s="121">
        <f t="shared" si="3"/>
      </c>
      <c r="AC41" s="122"/>
      <c r="AD41" s="107"/>
      <c r="AE41" s="123"/>
      <c r="AF41" s="124">
        <f t="shared" si="4"/>
      </c>
      <c r="AG41" s="122"/>
      <c r="AH41" s="125"/>
      <c r="AI41" s="126"/>
      <c r="AJ41" s="133"/>
      <c r="AL41" s="134"/>
      <c r="AM41" s="134"/>
      <c r="AO41" s="127" t="s">
        <v>226</v>
      </c>
      <c r="AP41" s="135">
        <v>23</v>
      </c>
    </row>
    <row r="42" spans="1:42" ht="17.25" customHeight="1">
      <c r="A42" s="130">
        <v>37</v>
      </c>
      <c r="B42" s="131"/>
      <c r="C42" s="108">
        <f>IF(B42="","",IF(B42&lt;100,VLOOKUP(B42,#REF!,2),IF(B42&lt;200,VLOOKUP(B42,#REF!,2),IF(B42&lt;300,VLOOKUP(B42,#REF!,2),VLOOKUP(B42,#REF!,2)))))</f>
      </c>
      <c r="D42" s="131"/>
      <c r="E42" s="132"/>
      <c r="F42" s="132"/>
      <c r="G42" s="132"/>
      <c r="H42" s="132"/>
      <c r="I42" s="132"/>
      <c r="J42" s="111">
        <f t="shared" si="5"/>
      </c>
      <c r="K42" s="112"/>
      <c r="L42" s="112"/>
      <c r="M42" s="132"/>
      <c r="N42" s="132"/>
      <c r="O42" s="113" t="s">
        <v>154</v>
      </c>
      <c r="P42" s="114"/>
      <c r="Q42" s="115">
        <f t="shared" si="0"/>
      </c>
      <c r="R42" s="116"/>
      <c r="S42" s="117"/>
      <c r="T42" s="114"/>
      <c r="U42" s="115">
        <f t="shared" si="1"/>
      </c>
      <c r="V42" s="118"/>
      <c r="W42" s="119"/>
      <c r="X42" s="114"/>
      <c r="Y42" s="115">
        <f t="shared" si="2"/>
      </c>
      <c r="Z42" s="116"/>
      <c r="AA42" s="120"/>
      <c r="AB42" s="121">
        <f t="shared" si="3"/>
      </c>
      <c r="AC42" s="122"/>
      <c r="AD42" s="107"/>
      <c r="AE42" s="123"/>
      <c r="AF42" s="124">
        <f t="shared" si="4"/>
      </c>
      <c r="AG42" s="122"/>
      <c r="AH42" s="125"/>
      <c r="AI42" s="126"/>
      <c r="AJ42" s="133"/>
      <c r="AL42" s="134"/>
      <c r="AM42" s="134"/>
      <c r="AO42" s="127" t="s">
        <v>227</v>
      </c>
      <c r="AP42" s="135">
        <v>24</v>
      </c>
    </row>
    <row r="43" spans="1:42" ht="17.25" customHeight="1">
      <c r="A43" s="130">
        <v>38</v>
      </c>
      <c r="B43" s="131"/>
      <c r="C43" s="108">
        <f>IF(B43="","",IF(B43&lt;100,VLOOKUP(B43,#REF!,2),IF(B43&lt;200,VLOOKUP(B43,#REF!,2),IF(B43&lt;300,VLOOKUP(B43,#REF!,2),VLOOKUP(B43,#REF!,2)))))</f>
      </c>
      <c r="D43" s="131"/>
      <c r="E43" s="132"/>
      <c r="F43" s="132"/>
      <c r="G43" s="132"/>
      <c r="H43" s="132"/>
      <c r="I43" s="132"/>
      <c r="J43" s="111">
        <f t="shared" si="5"/>
      </c>
      <c r="K43" s="112"/>
      <c r="L43" s="112"/>
      <c r="M43" s="132"/>
      <c r="N43" s="132"/>
      <c r="O43" s="113" t="s">
        <v>154</v>
      </c>
      <c r="P43" s="114"/>
      <c r="Q43" s="115">
        <f t="shared" si="0"/>
      </c>
      <c r="R43" s="116"/>
      <c r="S43" s="117"/>
      <c r="T43" s="114"/>
      <c r="U43" s="115">
        <f t="shared" si="1"/>
      </c>
      <c r="V43" s="118"/>
      <c r="W43" s="119"/>
      <c r="X43" s="114"/>
      <c r="Y43" s="115">
        <f t="shared" si="2"/>
      </c>
      <c r="Z43" s="116"/>
      <c r="AA43" s="120"/>
      <c r="AB43" s="121">
        <f t="shared" si="3"/>
      </c>
      <c r="AC43" s="122"/>
      <c r="AD43" s="107"/>
      <c r="AE43" s="123"/>
      <c r="AF43" s="124">
        <f t="shared" si="4"/>
      </c>
      <c r="AG43" s="122"/>
      <c r="AH43" s="125"/>
      <c r="AI43" s="126"/>
      <c r="AJ43" s="133"/>
      <c r="AL43" s="134"/>
      <c r="AM43" s="134"/>
      <c r="AO43" s="127" t="s">
        <v>228</v>
      </c>
      <c r="AP43" s="135">
        <v>25</v>
      </c>
    </row>
    <row r="44" spans="1:42" ht="17.25" customHeight="1">
      <c r="A44" s="130">
        <v>39</v>
      </c>
      <c r="B44" s="131"/>
      <c r="C44" s="108">
        <f>IF(B44="","",IF(B44&lt;100,VLOOKUP(B44,#REF!,2),IF(B44&lt;200,VLOOKUP(B44,#REF!,2),IF(B44&lt;300,VLOOKUP(B44,#REF!,2),VLOOKUP(B44,#REF!,2)))))</f>
      </c>
      <c r="D44" s="131"/>
      <c r="E44" s="132"/>
      <c r="F44" s="132"/>
      <c r="G44" s="132"/>
      <c r="H44" s="132"/>
      <c r="I44" s="132"/>
      <c r="J44" s="111">
        <f t="shared" si="5"/>
      </c>
      <c r="K44" s="112"/>
      <c r="L44" s="112"/>
      <c r="M44" s="132"/>
      <c r="N44" s="132"/>
      <c r="O44" s="113" t="s">
        <v>154</v>
      </c>
      <c r="P44" s="114"/>
      <c r="Q44" s="115">
        <f t="shared" si="0"/>
      </c>
      <c r="R44" s="116"/>
      <c r="S44" s="117"/>
      <c r="T44" s="114"/>
      <c r="U44" s="115">
        <f t="shared" si="1"/>
      </c>
      <c r="V44" s="118"/>
      <c r="W44" s="119"/>
      <c r="X44" s="114"/>
      <c r="Y44" s="115">
        <f t="shared" si="2"/>
      </c>
      <c r="Z44" s="116"/>
      <c r="AA44" s="120"/>
      <c r="AB44" s="121">
        <f t="shared" si="3"/>
      </c>
      <c r="AC44" s="122"/>
      <c r="AD44" s="107"/>
      <c r="AE44" s="123"/>
      <c r="AF44" s="124">
        <f t="shared" si="4"/>
      </c>
      <c r="AG44" s="122"/>
      <c r="AH44" s="125"/>
      <c r="AI44" s="126"/>
      <c r="AJ44" s="133"/>
      <c r="AL44" s="143"/>
      <c r="AM44" s="143"/>
      <c r="AO44" s="127" t="s">
        <v>229</v>
      </c>
      <c r="AP44" s="135">
        <v>26</v>
      </c>
    </row>
    <row r="45" spans="1:42" ht="17.25" customHeight="1">
      <c r="A45" s="130">
        <v>40</v>
      </c>
      <c r="B45" s="131"/>
      <c r="C45" s="108">
        <f>IF(B45="","",IF(B45&lt;100,VLOOKUP(B45,#REF!,2),IF(B45&lt;200,VLOOKUP(B45,#REF!,2),IF(B45&lt;300,VLOOKUP(B45,#REF!,2),VLOOKUP(B45,#REF!,2)))))</f>
      </c>
      <c r="D45" s="131"/>
      <c r="E45" s="132"/>
      <c r="F45" s="132"/>
      <c r="G45" s="132"/>
      <c r="H45" s="132"/>
      <c r="I45" s="132"/>
      <c r="J45" s="111">
        <f t="shared" si="5"/>
      </c>
      <c r="K45" s="112"/>
      <c r="L45" s="112"/>
      <c r="M45" s="132"/>
      <c r="N45" s="132"/>
      <c r="O45" s="113" t="s">
        <v>154</v>
      </c>
      <c r="P45" s="114"/>
      <c r="Q45" s="115">
        <f t="shared" si="0"/>
      </c>
      <c r="R45" s="116"/>
      <c r="S45" s="117"/>
      <c r="T45" s="114"/>
      <c r="U45" s="115">
        <f t="shared" si="1"/>
      </c>
      <c r="V45" s="118"/>
      <c r="W45" s="119"/>
      <c r="X45" s="114"/>
      <c r="Y45" s="115">
        <f t="shared" si="2"/>
      </c>
      <c r="Z45" s="116"/>
      <c r="AA45" s="120"/>
      <c r="AB45" s="121">
        <f t="shared" si="3"/>
      </c>
      <c r="AC45" s="122"/>
      <c r="AD45" s="107"/>
      <c r="AE45" s="123"/>
      <c r="AF45" s="124">
        <f t="shared" si="4"/>
      </c>
      <c r="AG45" s="122"/>
      <c r="AH45" s="125"/>
      <c r="AI45" s="126"/>
      <c r="AJ45" s="133"/>
      <c r="AL45" s="143"/>
      <c r="AM45" s="143"/>
      <c r="AO45" s="127" t="s">
        <v>230</v>
      </c>
      <c r="AP45" s="135">
        <v>27</v>
      </c>
    </row>
    <row r="46" spans="1:42" ht="17.25" customHeight="1">
      <c r="A46" s="130">
        <v>41</v>
      </c>
      <c r="B46" s="131"/>
      <c r="C46" s="108">
        <f>IF(B46="","",IF(B46&lt;100,VLOOKUP(B46,#REF!,2),IF(B46&lt;200,VLOOKUP(B46,#REF!,2),IF(B46&lt;300,VLOOKUP(B46,#REF!,2),VLOOKUP(B46,#REF!,2)))))</f>
      </c>
      <c r="D46" s="131"/>
      <c r="E46" s="132"/>
      <c r="F46" s="132"/>
      <c r="G46" s="132"/>
      <c r="H46" s="132"/>
      <c r="I46" s="132"/>
      <c r="J46" s="111">
        <f t="shared" si="5"/>
      </c>
      <c r="K46" s="112"/>
      <c r="L46" s="112"/>
      <c r="M46" s="132"/>
      <c r="N46" s="132"/>
      <c r="O46" s="113" t="s">
        <v>154</v>
      </c>
      <c r="P46" s="114"/>
      <c r="Q46" s="115">
        <f t="shared" si="0"/>
      </c>
      <c r="R46" s="116"/>
      <c r="S46" s="117"/>
      <c r="T46" s="114"/>
      <c r="U46" s="115">
        <f t="shared" si="1"/>
      </c>
      <c r="V46" s="118"/>
      <c r="W46" s="119"/>
      <c r="X46" s="114"/>
      <c r="Y46" s="115">
        <f t="shared" si="2"/>
      </c>
      <c r="Z46" s="116"/>
      <c r="AA46" s="120"/>
      <c r="AB46" s="121">
        <f t="shared" si="3"/>
      </c>
      <c r="AC46" s="122"/>
      <c r="AD46" s="107"/>
      <c r="AE46" s="123"/>
      <c r="AF46" s="124">
        <f t="shared" si="4"/>
      </c>
      <c r="AG46" s="122"/>
      <c r="AH46" s="125"/>
      <c r="AI46" s="126"/>
      <c r="AJ46" s="133"/>
      <c r="AL46" s="143"/>
      <c r="AM46" s="143"/>
      <c r="AO46" s="127" t="s">
        <v>231</v>
      </c>
      <c r="AP46" s="135">
        <v>28</v>
      </c>
    </row>
    <row r="47" spans="1:42" ht="17.25" customHeight="1">
      <c r="A47" s="130">
        <v>42</v>
      </c>
      <c r="B47" s="131"/>
      <c r="C47" s="108">
        <f>IF(B47="","",IF(B47&lt;100,VLOOKUP(B47,#REF!,2),IF(B47&lt;200,VLOOKUP(B47,#REF!,2),IF(B47&lt;300,VLOOKUP(B47,#REF!,2),VLOOKUP(B47,#REF!,2)))))</f>
      </c>
      <c r="D47" s="131"/>
      <c r="E47" s="132"/>
      <c r="F47" s="132"/>
      <c r="G47" s="132"/>
      <c r="H47" s="132"/>
      <c r="I47" s="132"/>
      <c r="J47" s="111">
        <f t="shared" si="5"/>
      </c>
      <c r="K47" s="112"/>
      <c r="L47" s="112"/>
      <c r="M47" s="132"/>
      <c r="N47" s="132"/>
      <c r="O47" s="113" t="s">
        <v>154</v>
      </c>
      <c r="P47" s="114"/>
      <c r="Q47" s="115">
        <f t="shared" si="0"/>
      </c>
      <c r="R47" s="116"/>
      <c r="S47" s="117"/>
      <c r="T47" s="114"/>
      <c r="U47" s="115">
        <f t="shared" si="1"/>
      </c>
      <c r="V47" s="118"/>
      <c r="W47" s="119"/>
      <c r="X47" s="114"/>
      <c r="Y47" s="115">
        <f t="shared" si="2"/>
      </c>
      <c r="Z47" s="116"/>
      <c r="AA47" s="120"/>
      <c r="AB47" s="121">
        <f t="shared" si="3"/>
      </c>
      <c r="AC47" s="122"/>
      <c r="AD47" s="107"/>
      <c r="AE47" s="123"/>
      <c r="AF47" s="124">
        <f t="shared" si="4"/>
      </c>
      <c r="AG47" s="122"/>
      <c r="AH47" s="125"/>
      <c r="AI47" s="126"/>
      <c r="AJ47" s="133"/>
      <c r="AL47" s="134"/>
      <c r="AM47" s="134"/>
      <c r="AO47" s="127" t="s">
        <v>232</v>
      </c>
      <c r="AP47" s="135">
        <v>29</v>
      </c>
    </row>
    <row r="48" spans="1:42" ht="17.25" customHeight="1">
      <c r="A48" s="130">
        <v>43</v>
      </c>
      <c r="B48" s="131"/>
      <c r="C48" s="108">
        <f>IF(B48="","",IF(B48&lt;100,VLOOKUP(B48,#REF!,2),IF(B48&lt;200,VLOOKUP(B48,#REF!,2),IF(B48&lt;300,VLOOKUP(B48,#REF!,2),VLOOKUP(B48,#REF!,2)))))</f>
      </c>
      <c r="D48" s="131"/>
      <c r="E48" s="132"/>
      <c r="F48" s="132"/>
      <c r="G48" s="132"/>
      <c r="H48" s="132"/>
      <c r="I48" s="132"/>
      <c r="J48" s="111">
        <f t="shared" si="5"/>
      </c>
      <c r="K48" s="112"/>
      <c r="L48" s="112"/>
      <c r="M48" s="132"/>
      <c r="N48" s="132"/>
      <c r="O48" s="113" t="s">
        <v>154</v>
      </c>
      <c r="P48" s="114"/>
      <c r="Q48" s="115">
        <f t="shared" si="0"/>
      </c>
      <c r="R48" s="116"/>
      <c r="S48" s="117"/>
      <c r="T48" s="114"/>
      <c r="U48" s="115">
        <f t="shared" si="1"/>
      </c>
      <c r="V48" s="118"/>
      <c r="W48" s="119"/>
      <c r="X48" s="114"/>
      <c r="Y48" s="115">
        <f t="shared" si="2"/>
      </c>
      <c r="Z48" s="116"/>
      <c r="AA48" s="120"/>
      <c r="AB48" s="121">
        <f t="shared" si="3"/>
      </c>
      <c r="AC48" s="122"/>
      <c r="AD48" s="107"/>
      <c r="AE48" s="123"/>
      <c r="AF48" s="124">
        <f t="shared" si="4"/>
      </c>
      <c r="AG48" s="122"/>
      <c r="AH48" s="125"/>
      <c r="AI48" s="126"/>
      <c r="AJ48" s="133"/>
      <c r="AL48" s="143"/>
      <c r="AM48" s="143"/>
      <c r="AO48" s="127" t="s">
        <v>233</v>
      </c>
      <c r="AP48" s="135">
        <v>30</v>
      </c>
    </row>
    <row r="49" spans="1:42" ht="17.25" customHeight="1">
      <c r="A49" s="130">
        <v>44</v>
      </c>
      <c r="B49" s="131"/>
      <c r="C49" s="108">
        <f>IF(B49="","",IF(B49&lt;100,VLOOKUP(B49,#REF!,2),IF(B49&lt;200,VLOOKUP(B49,#REF!,2),IF(B49&lt;300,VLOOKUP(B49,#REF!,2),VLOOKUP(B49,#REF!,2)))))</f>
      </c>
      <c r="D49" s="131"/>
      <c r="E49" s="132"/>
      <c r="F49" s="132"/>
      <c r="G49" s="132"/>
      <c r="H49" s="132"/>
      <c r="I49" s="132"/>
      <c r="J49" s="111">
        <f t="shared" si="5"/>
      </c>
      <c r="K49" s="112"/>
      <c r="L49" s="112"/>
      <c r="M49" s="132"/>
      <c r="N49" s="132"/>
      <c r="O49" s="113" t="s">
        <v>154</v>
      </c>
      <c r="P49" s="114"/>
      <c r="Q49" s="115">
        <f t="shared" si="0"/>
      </c>
      <c r="R49" s="116"/>
      <c r="S49" s="117"/>
      <c r="T49" s="114"/>
      <c r="U49" s="115">
        <f t="shared" si="1"/>
      </c>
      <c r="V49" s="118"/>
      <c r="W49" s="119"/>
      <c r="X49" s="114"/>
      <c r="Y49" s="115">
        <f t="shared" si="2"/>
      </c>
      <c r="Z49" s="116"/>
      <c r="AA49" s="120"/>
      <c r="AB49" s="121">
        <f t="shared" si="3"/>
      </c>
      <c r="AC49" s="122"/>
      <c r="AD49" s="107"/>
      <c r="AE49" s="123"/>
      <c r="AF49" s="124">
        <f t="shared" si="4"/>
      </c>
      <c r="AG49" s="122"/>
      <c r="AH49" s="125"/>
      <c r="AI49" s="126"/>
      <c r="AJ49" s="133"/>
      <c r="AL49" s="143"/>
      <c r="AM49" s="143"/>
      <c r="AO49" s="127" t="s">
        <v>234</v>
      </c>
      <c r="AP49" s="135">
        <v>31</v>
      </c>
    </row>
    <row r="50" spans="1:42" ht="17.25" customHeight="1">
      <c r="A50" s="130">
        <v>45</v>
      </c>
      <c r="B50" s="131"/>
      <c r="C50" s="108">
        <f>IF(B50="","",IF(B50&lt;100,VLOOKUP(B50,#REF!,2),IF(B50&lt;200,VLOOKUP(B50,#REF!,2),IF(B50&lt;300,VLOOKUP(B50,#REF!,2),VLOOKUP(B50,#REF!,2)))))</f>
      </c>
      <c r="D50" s="131"/>
      <c r="E50" s="132"/>
      <c r="F50" s="132"/>
      <c r="G50" s="132"/>
      <c r="H50" s="132"/>
      <c r="I50" s="132"/>
      <c r="J50" s="111">
        <f t="shared" si="5"/>
      </c>
      <c r="K50" s="112"/>
      <c r="L50" s="112"/>
      <c r="M50" s="132"/>
      <c r="N50" s="132"/>
      <c r="O50" s="113" t="s">
        <v>154</v>
      </c>
      <c r="P50" s="114"/>
      <c r="Q50" s="115">
        <f t="shared" si="0"/>
      </c>
      <c r="R50" s="116"/>
      <c r="S50" s="117"/>
      <c r="T50" s="114"/>
      <c r="U50" s="115">
        <f t="shared" si="1"/>
      </c>
      <c r="V50" s="118"/>
      <c r="W50" s="119"/>
      <c r="X50" s="114"/>
      <c r="Y50" s="115">
        <f t="shared" si="2"/>
      </c>
      <c r="Z50" s="116"/>
      <c r="AA50" s="120"/>
      <c r="AB50" s="121">
        <f t="shared" si="3"/>
      </c>
      <c r="AC50" s="122"/>
      <c r="AD50" s="107"/>
      <c r="AE50" s="123"/>
      <c r="AF50" s="124">
        <f t="shared" si="4"/>
      </c>
      <c r="AG50" s="122"/>
      <c r="AH50" s="125"/>
      <c r="AI50" s="126"/>
      <c r="AJ50" s="133"/>
      <c r="AL50" s="143"/>
      <c r="AM50" s="143"/>
      <c r="AO50" s="127" t="s">
        <v>235</v>
      </c>
      <c r="AP50" s="135">
        <v>32</v>
      </c>
    </row>
    <row r="51" spans="1:42" ht="17.25" customHeight="1">
      <c r="A51" s="130">
        <v>46</v>
      </c>
      <c r="B51" s="131"/>
      <c r="C51" s="108">
        <f>IF(B51="","",IF(B51&lt;100,VLOOKUP(B51,#REF!,2),IF(B51&lt;200,VLOOKUP(B51,#REF!,2),IF(B51&lt;300,VLOOKUP(B51,#REF!,2),VLOOKUP(B51,#REF!,2)))))</f>
      </c>
      <c r="D51" s="131"/>
      <c r="E51" s="132"/>
      <c r="F51" s="132"/>
      <c r="G51" s="132"/>
      <c r="H51" s="132"/>
      <c r="I51" s="132"/>
      <c r="J51" s="111">
        <f t="shared" si="5"/>
      </c>
      <c r="K51" s="112"/>
      <c r="L51" s="112"/>
      <c r="M51" s="132"/>
      <c r="N51" s="132"/>
      <c r="O51" s="113" t="s">
        <v>154</v>
      </c>
      <c r="P51" s="114"/>
      <c r="Q51" s="115">
        <f t="shared" si="0"/>
      </c>
      <c r="R51" s="116"/>
      <c r="S51" s="117"/>
      <c r="T51" s="114"/>
      <c r="U51" s="115">
        <f t="shared" si="1"/>
      </c>
      <c r="V51" s="118"/>
      <c r="W51" s="119"/>
      <c r="X51" s="114"/>
      <c r="Y51" s="115">
        <f t="shared" si="2"/>
      </c>
      <c r="Z51" s="116"/>
      <c r="AA51" s="120"/>
      <c r="AB51" s="121">
        <f t="shared" si="3"/>
      </c>
      <c r="AC51" s="122"/>
      <c r="AD51" s="107"/>
      <c r="AE51" s="123"/>
      <c r="AF51" s="124">
        <f t="shared" si="4"/>
      </c>
      <c r="AG51" s="122"/>
      <c r="AH51" s="125"/>
      <c r="AI51" s="126"/>
      <c r="AJ51" s="133"/>
      <c r="AL51" s="143"/>
      <c r="AM51" s="143"/>
      <c r="AO51" s="127" t="s">
        <v>236</v>
      </c>
      <c r="AP51" s="135">
        <v>33</v>
      </c>
    </row>
    <row r="52" spans="1:42" ht="17.25" customHeight="1">
      <c r="A52" s="130">
        <v>47</v>
      </c>
      <c r="B52" s="131"/>
      <c r="C52" s="108">
        <f>IF(B52="","",IF(B52&lt;100,VLOOKUP(B52,#REF!,2),IF(B52&lt;200,VLOOKUP(B52,#REF!,2),IF(B52&lt;300,VLOOKUP(B52,#REF!,2),VLOOKUP(B52,#REF!,2)))))</f>
      </c>
      <c r="D52" s="131"/>
      <c r="E52" s="132"/>
      <c r="F52" s="132"/>
      <c r="G52" s="132"/>
      <c r="H52" s="132"/>
      <c r="I52" s="132"/>
      <c r="J52" s="111">
        <f>IF(K52="","",IF(K52=1,"男","女"))</f>
      </c>
      <c r="K52" s="112"/>
      <c r="L52" s="112"/>
      <c r="M52" s="132"/>
      <c r="N52" s="132"/>
      <c r="O52" s="113" t="s">
        <v>154</v>
      </c>
      <c r="P52" s="114"/>
      <c r="Q52" s="115">
        <f t="shared" si="0"/>
      </c>
      <c r="R52" s="116"/>
      <c r="S52" s="117"/>
      <c r="T52" s="114"/>
      <c r="U52" s="115">
        <f t="shared" si="1"/>
      </c>
      <c r="V52" s="118"/>
      <c r="W52" s="119"/>
      <c r="X52" s="114"/>
      <c r="Y52" s="115">
        <f t="shared" si="2"/>
      </c>
      <c r="Z52" s="116"/>
      <c r="AA52" s="120"/>
      <c r="AB52" s="121">
        <f t="shared" si="3"/>
      </c>
      <c r="AC52" s="122"/>
      <c r="AD52" s="107"/>
      <c r="AE52" s="123"/>
      <c r="AF52" s="124">
        <f t="shared" si="4"/>
      </c>
      <c r="AG52" s="122"/>
      <c r="AH52" s="125"/>
      <c r="AI52" s="126"/>
      <c r="AJ52" s="133"/>
      <c r="AL52" s="143"/>
      <c r="AM52" s="143"/>
      <c r="AO52" s="127" t="s">
        <v>237</v>
      </c>
      <c r="AP52" s="135">
        <v>34</v>
      </c>
    </row>
    <row r="53" spans="1:42" ht="17.25" customHeight="1">
      <c r="A53" s="130">
        <v>48</v>
      </c>
      <c r="B53" s="131"/>
      <c r="C53" s="108">
        <f>IF(B53="","",IF(B53&lt;100,VLOOKUP(B53,#REF!,2),IF(B53&lt;200,VLOOKUP(B53,#REF!,2),IF(B53&lt;300,VLOOKUP(B53,#REF!,2),VLOOKUP(B53,#REF!,2)))))</f>
      </c>
      <c r="D53" s="131"/>
      <c r="E53" s="132"/>
      <c r="F53" s="132"/>
      <c r="G53" s="132"/>
      <c r="H53" s="132"/>
      <c r="I53" s="132"/>
      <c r="J53" s="111">
        <f t="shared" si="5"/>
      </c>
      <c r="K53" s="112"/>
      <c r="L53" s="112"/>
      <c r="M53" s="132"/>
      <c r="N53" s="132"/>
      <c r="O53" s="113" t="s">
        <v>154</v>
      </c>
      <c r="P53" s="114"/>
      <c r="Q53" s="115">
        <f t="shared" si="0"/>
      </c>
      <c r="R53" s="116"/>
      <c r="S53" s="117"/>
      <c r="T53" s="114"/>
      <c r="U53" s="115">
        <f t="shared" si="1"/>
      </c>
      <c r="V53" s="118"/>
      <c r="W53" s="119"/>
      <c r="X53" s="114"/>
      <c r="Y53" s="115">
        <f t="shared" si="2"/>
      </c>
      <c r="Z53" s="116"/>
      <c r="AA53" s="120"/>
      <c r="AB53" s="121">
        <f t="shared" si="3"/>
      </c>
      <c r="AC53" s="122"/>
      <c r="AD53" s="107"/>
      <c r="AE53" s="123"/>
      <c r="AF53" s="124">
        <f t="shared" si="4"/>
      </c>
      <c r="AG53" s="122"/>
      <c r="AH53" s="125"/>
      <c r="AI53" s="126"/>
      <c r="AJ53" s="133"/>
      <c r="AL53" s="143"/>
      <c r="AM53" s="143"/>
      <c r="AO53" s="127" t="s">
        <v>238</v>
      </c>
      <c r="AP53" s="135">
        <v>35</v>
      </c>
    </row>
    <row r="54" spans="1:42" ht="17.25" customHeight="1">
      <c r="A54" s="130">
        <v>49</v>
      </c>
      <c r="B54" s="131"/>
      <c r="C54" s="108">
        <f>IF(B54="","",IF(B54&lt;100,VLOOKUP(B54,#REF!,2),IF(B54&lt;200,VLOOKUP(B54,#REF!,2),IF(B54&lt;300,VLOOKUP(B54,#REF!,2),VLOOKUP(B54,#REF!,2)))))</f>
      </c>
      <c r="D54" s="131"/>
      <c r="E54" s="132"/>
      <c r="F54" s="132"/>
      <c r="G54" s="132"/>
      <c r="H54" s="132"/>
      <c r="I54" s="132"/>
      <c r="J54" s="111">
        <f t="shared" si="5"/>
      </c>
      <c r="K54" s="112"/>
      <c r="L54" s="112"/>
      <c r="M54" s="132"/>
      <c r="N54" s="132"/>
      <c r="O54" s="113" t="s">
        <v>154</v>
      </c>
      <c r="P54" s="114"/>
      <c r="Q54" s="115">
        <f t="shared" si="0"/>
      </c>
      <c r="R54" s="116"/>
      <c r="S54" s="117"/>
      <c r="T54" s="114"/>
      <c r="U54" s="115">
        <f t="shared" si="1"/>
      </c>
      <c r="V54" s="118"/>
      <c r="W54" s="119"/>
      <c r="X54" s="114"/>
      <c r="Y54" s="115">
        <f t="shared" si="2"/>
      </c>
      <c r="Z54" s="116"/>
      <c r="AA54" s="120"/>
      <c r="AB54" s="121">
        <f t="shared" si="3"/>
      </c>
      <c r="AC54" s="122"/>
      <c r="AD54" s="107"/>
      <c r="AE54" s="123"/>
      <c r="AF54" s="124">
        <f t="shared" si="4"/>
      </c>
      <c r="AG54" s="122"/>
      <c r="AH54" s="125"/>
      <c r="AI54" s="126"/>
      <c r="AJ54" s="133"/>
      <c r="AL54" s="143"/>
      <c r="AM54" s="143"/>
      <c r="AO54" s="127" t="s">
        <v>239</v>
      </c>
      <c r="AP54" s="135">
        <v>36</v>
      </c>
    </row>
    <row r="55" spans="1:42" ht="17.25" customHeight="1">
      <c r="A55" s="130">
        <v>50</v>
      </c>
      <c r="B55" s="131"/>
      <c r="C55" s="108">
        <f>IF(B55="","",IF(B55&lt;100,VLOOKUP(B55,#REF!,2),IF(B55&lt;200,VLOOKUP(B55,#REF!,2),IF(B55&lt;300,VLOOKUP(B55,#REF!,2),VLOOKUP(B55,#REF!,2)))))</f>
      </c>
      <c r="D55" s="131"/>
      <c r="E55" s="132"/>
      <c r="F55" s="132"/>
      <c r="G55" s="132"/>
      <c r="H55" s="132"/>
      <c r="I55" s="132"/>
      <c r="J55" s="111">
        <f t="shared" si="5"/>
      </c>
      <c r="K55" s="112"/>
      <c r="L55" s="112"/>
      <c r="M55" s="132"/>
      <c r="N55" s="132"/>
      <c r="O55" s="113" t="s">
        <v>154</v>
      </c>
      <c r="P55" s="114"/>
      <c r="Q55" s="115">
        <f t="shared" si="0"/>
      </c>
      <c r="R55" s="116"/>
      <c r="S55" s="117"/>
      <c r="T55" s="114"/>
      <c r="U55" s="115">
        <f t="shared" si="1"/>
      </c>
      <c r="V55" s="118"/>
      <c r="W55" s="119"/>
      <c r="X55" s="114"/>
      <c r="Y55" s="115">
        <f t="shared" si="2"/>
      </c>
      <c r="Z55" s="116"/>
      <c r="AA55" s="120"/>
      <c r="AB55" s="121">
        <f t="shared" si="3"/>
      </c>
      <c r="AC55" s="122"/>
      <c r="AD55" s="107"/>
      <c r="AE55" s="123"/>
      <c r="AF55" s="124">
        <f t="shared" si="4"/>
      </c>
      <c r="AG55" s="122"/>
      <c r="AH55" s="125"/>
      <c r="AI55" s="126"/>
      <c r="AJ55" s="133"/>
      <c r="AL55" s="143"/>
      <c r="AM55" s="143"/>
      <c r="AO55" s="127" t="s">
        <v>240</v>
      </c>
      <c r="AP55" s="135">
        <v>37</v>
      </c>
    </row>
    <row r="56" spans="1:42" ht="17.25" customHeight="1">
      <c r="A56" s="130">
        <v>51</v>
      </c>
      <c r="B56" s="131"/>
      <c r="C56" s="108">
        <f>IF(B56="","",IF(B56&lt;100,VLOOKUP(B56,#REF!,2),IF(B56&lt;200,VLOOKUP(B56,#REF!,2),IF(B56&lt;300,VLOOKUP(B56,#REF!,2),VLOOKUP(B56,#REF!,2)))))</f>
      </c>
      <c r="D56" s="131"/>
      <c r="E56" s="132"/>
      <c r="F56" s="132"/>
      <c r="G56" s="132"/>
      <c r="H56" s="132"/>
      <c r="I56" s="132"/>
      <c r="J56" s="111">
        <f t="shared" si="5"/>
      </c>
      <c r="K56" s="112"/>
      <c r="L56" s="112"/>
      <c r="M56" s="132"/>
      <c r="N56" s="132"/>
      <c r="O56" s="113" t="s">
        <v>154</v>
      </c>
      <c r="P56" s="114"/>
      <c r="Q56" s="115">
        <f t="shared" si="0"/>
      </c>
      <c r="R56" s="116"/>
      <c r="S56" s="117"/>
      <c r="T56" s="114"/>
      <c r="U56" s="115">
        <f t="shared" si="1"/>
      </c>
      <c r="V56" s="118"/>
      <c r="W56" s="119"/>
      <c r="X56" s="114"/>
      <c r="Y56" s="115">
        <f t="shared" si="2"/>
      </c>
      <c r="Z56" s="116"/>
      <c r="AA56" s="120"/>
      <c r="AB56" s="121">
        <f t="shared" si="3"/>
      </c>
      <c r="AC56" s="122"/>
      <c r="AD56" s="107"/>
      <c r="AE56" s="123"/>
      <c r="AF56" s="124">
        <f t="shared" si="4"/>
      </c>
      <c r="AG56" s="122"/>
      <c r="AH56" s="125"/>
      <c r="AI56" s="126"/>
      <c r="AJ56" s="133"/>
      <c r="AL56" s="138"/>
      <c r="AM56" s="138"/>
      <c r="AO56" s="127" t="s">
        <v>241</v>
      </c>
      <c r="AP56" s="135">
        <v>38</v>
      </c>
    </row>
    <row r="57" spans="1:42" ht="17.25" customHeight="1">
      <c r="A57" s="130">
        <v>52</v>
      </c>
      <c r="B57" s="131"/>
      <c r="C57" s="108">
        <f>IF(B57="","",IF(B57&lt;100,VLOOKUP(B57,#REF!,2),IF(B57&lt;200,VLOOKUP(B57,#REF!,2),IF(B57&lt;300,VLOOKUP(B57,#REF!,2),VLOOKUP(B57,#REF!,2)))))</f>
      </c>
      <c r="D57" s="131"/>
      <c r="E57" s="132"/>
      <c r="F57" s="132"/>
      <c r="G57" s="132"/>
      <c r="H57" s="132"/>
      <c r="I57" s="132"/>
      <c r="J57" s="111">
        <f t="shared" si="5"/>
      </c>
      <c r="K57" s="112"/>
      <c r="L57" s="112"/>
      <c r="M57" s="132"/>
      <c r="N57" s="132"/>
      <c r="O57" s="113" t="s">
        <v>154</v>
      </c>
      <c r="P57" s="114"/>
      <c r="Q57" s="115">
        <f t="shared" si="0"/>
      </c>
      <c r="R57" s="116"/>
      <c r="S57" s="117"/>
      <c r="T57" s="114"/>
      <c r="U57" s="115">
        <f t="shared" si="1"/>
      </c>
      <c r="V57" s="118"/>
      <c r="W57" s="119"/>
      <c r="X57" s="114"/>
      <c r="Y57" s="115">
        <f t="shared" si="2"/>
      </c>
      <c r="Z57" s="116"/>
      <c r="AA57" s="120"/>
      <c r="AB57" s="121">
        <f t="shared" si="3"/>
      </c>
      <c r="AC57" s="122"/>
      <c r="AD57" s="107"/>
      <c r="AE57" s="123"/>
      <c r="AF57" s="124">
        <f t="shared" si="4"/>
      </c>
      <c r="AG57" s="122"/>
      <c r="AH57" s="125"/>
      <c r="AI57" s="126"/>
      <c r="AJ57" s="133"/>
      <c r="AO57" s="127" t="s">
        <v>242</v>
      </c>
      <c r="AP57" s="135">
        <v>39</v>
      </c>
    </row>
    <row r="58" spans="1:42" ht="17.25" customHeight="1">
      <c r="A58" s="130">
        <v>53</v>
      </c>
      <c r="B58" s="131"/>
      <c r="C58" s="108">
        <f>IF(B58="","",IF(B58&lt;100,VLOOKUP(B58,#REF!,2),IF(B58&lt;200,VLOOKUP(B58,#REF!,2),IF(B58&lt;300,VLOOKUP(B58,#REF!,2),VLOOKUP(B58,#REF!,2)))))</f>
      </c>
      <c r="D58" s="131"/>
      <c r="E58" s="132"/>
      <c r="F58" s="132"/>
      <c r="G58" s="132"/>
      <c r="H58" s="132"/>
      <c r="I58" s="132"/>
      <c r="J58" s="111">
        <f t="shared" si="5"/>
      </c>
      <c r="K58" s="112"/>
      <c r="L58" s="112"/>
      <c r="M58" s="132"/>
      <c r="N58" s="132"/>
      <c r="O58" s="113" t="s">
        <v>154</v>
      </c>
      <c r="P58" s="114"/>
      <c r="Q58" s="115">
        <f t="shared" si="0"/>
      </c>
      <c r="R58" s="116"/>
      <c r="S58" s="117"/>
      <c r="T58" s="114"/>
      <c r="U58" s="115">
        <f t="shared" si="1"/>
      </c>
      <c r="V58" s="118"/>
      <c r="W58" s="119"/>
      <c r="X58" s="114"/>
      <c r="Y58" s="115">
        <f t="shared" si="2"/>
      </c>
      <c r="Z58" s="116"/>
      <c r="AA58" s="120"/>
      <c r="AB58" s="121">
        <f t="shared" si="3"/>
      </c>
      <c r="AC58" s="122"/>
      <c r="AD58" s="107"/>
      <c r="AE58" s="123"/>
      <c r="AF58" s="124">
        <f t="shared" si="4"/>
      </c>
      <c r="AG58" s="122"/>
      <c r="AH58" s="125"/>
      <c r="AI58" s="126"/>
      <c r="AJ58" s="133"/>
      <c r="AL58" s="183" t="s">
        <v>129</v>
      </c>
      <c r="AM58" s="184"/>
      <c r="AO58" s="127" t="s">
        <v>243</v>
      </c>
      <c r="AP58" s="135">
        <v>40</v>
      </c>
    </row>
    <row r="59" spans="1:42" ht="17.25" customHeight="1">
      <c r="A59" s="130">
        <v>54</v>
      </c>
      <c r="B59" s="131"/>
      <c r="C59" s="108">
        <f>IF(B59="","",IF(B59&lt;100,VLOOKUP(B59,#REF!,2),IF(B59&lt;200,VLOOKUP(B59,#REF!,2),IF(B59&lt;300,VLOOKUP(B59,#REF!,2),VLOOKUP(B59,#REF!,2)))))</f>
      </c>
      <c r="D59" s="131"/>
      <c r="E59" s="132"/>
      <c r="F59" s="132"/>
      <c r="G59" s="132"/>
      <c r="H59" s="132"/>
      <c r="I59" s="132"/>
      <c r="J59" s="111">
        <f t="shared" si="5"/>
      </c>
      <c r="K59" s="112"/>
      <c r="L59" s="112"/>
      <c r="M59" s="132"/>
      <c r="N59" s="132"/>
      <c r="O59" s="113" t="s">
        <v>154</v>
      </c>
      <c r="P59" s="114"/>
      <c r="Q59" s="115">
        <f t="shared" si="0"/>
      </c>
      <c r="R59" s="116"/>
      <c r="S59" s="117"/>
      <c r="T59" s="114"/>
      <c r="U59" s="115">
        <f t="shared" si="1"/>
      </c>
      <c r="V59" s="118"/>
      <c r="W59" s="119"/>
      <c r="X59" s="114"/>
      <c r="Y59" s="115">
        <f t="shared" si="2"/>
      </c>
      <c r="Z59" s="116"/>
      <c r="AA59" s="120"/>
      <c r="AB59" s="121">
        <f t="shared" si="3"/>
      </c>
      <c r="AC59" s="122"/>
      <c r="AD59" s="107"/>
      <c r="AE59" s="123"/>
      <c r="AF59" s="124">
        <f t="shared" si="4"/>
      </c>
      <c r="AG59" s="122"/>
      <c r="AH59" s="125"/>
      <c r="AI59" s="126"/>
      <c r="AJ59" s="133"/>
      <c r="AL59" s="85"/>
      <c r="AM59" s="85"/>
      <c r="AO59" s="127" t="s">
        <v>244</v>
      </c>
      <c r="AP59" s="135">
        <v>41</v>
      </c>
    </row>
    <row r="60" spans="1:42" ht="17.25" customHeight="1">
      <c r="A60" s="130">
        <v>55</v>
      </c>
      <c r="B60" s="131"/>
      <c r="C60" s="108">
        <f>IF(B60="","",IF(B60&lt;100,VLOOKUP(B60,#REF!,2),IF(B60&lt;200,VLOOKUP(B60,#REF!,2),IF(B60&lt;300,VLOOKUP(B60,#REF!,2),VLOOKUP(B60,#REF!,2)))))</f>
      </c>
      <c r="D60" s="131"/>
      <c r="E60" s="132"/>
      <c r="F60" s="132"/>
      <c r="G60" s="132"/>
      <c r="H60" s="132"/>
      <c r="I60" s="132"/>
      <c r="J60" s="111">
        <f t="shared" si="5"/>
      </c>
      <c r="K60" s="112"/>
      <c r="L60" s="112"/>
      <c r="M60" s="132"/>
      <c r="N60" s="132"/>
      <c r="O60" s="113" t="s">
        <v>154</v>
      </c>
      <c r="P60" s="114"/>
      <c r="Q60" s="115">
        <f t="shared" si="0"/>
      </c>
      <c r="R60" s="116"/>
      <c r="S60" s="117"/>
      <c r="T60" s="114"/>
      <c r="U60" s="115">
        <f t="shared" si="1"/>
      </c>
      <c r="V60" s="118"/>
      <c r="W60" s="119"/>
      <c r="X60" s="114"/>
      <c r="Y60" s="115">
        <f t="shared" si="2"/>
      </c>
      <c r="Z60" s="116"/>
      <c r="AA60" s="120"/>
      <c r="AB60" s="121">
        <f t="shared" si="3"/>
      </c>
      <c r="AC60" s="122"/>
      <c r="AD60" s="107"/>
      <c r="AE60" s="123"/>
      <c r="AF60" s="124">
        <f t="shared" si="4"/>
      </c>
      <c r="AG60" s="122"/>
      <c r="AH60" s="125"/>
      <c r="AI60" s="126"/>
      <c r="AJ60" s="133"/>
      <c r="AL60" s="85"/>
      <c r="AM60" s="85"/>
      <c r="AO60" s="127" t="s">
        <v>245</v>
      </c>
      <c r="AP60" s="135">
        <v>42</v>
      </c>
    </row>
    <row r="61" spans="1:42" ht="17.25" customHeight="1">
      <c r="A61" s="130">
        <v>56</v>
      </c>
      <c r="B61" s="131"/>
      <c r="C61" s="108">
        <f>IF(B61="","",IF(B61&lt;100,VLOOKUP(B61,#REF!,2),IF(B61&lt;200,VLOOKUP(B61,#REF!,2),IF(B61&lt;300,VLOOKUP(B61,#REF!,2),VLOOKUP(B61,#REF!,2)))))</f>
      </c>
      <c r="D61" s="131"/>
      <c r="E61" s="132"/>
      <c r="F61" s="132"/>
      <c r="G61" s="132"/>
      <c r="H61" s="132"/>
      <c r="I61" s="132"/>
      <c r="J61" s="111">
        <f t="shared" si="5"/>
      </c>
      <c r="K61" s="112"/>
      <c r="L61" s="112"/>
      <c r="M61" s="132"/>
      <c r="N61" s="132"/>
      <c r="O61" s="113" t="s">
        <v>154</v>
      </c>
      <c r="P61" s="114"/>
      <c r="Q61" s="115">
        <f t="shared" si="0"/>
      </c>
      <c r="R61" s="116"/>
      <c r="S61" s="117"/>
      <c r="T61" s="114"/>
      <c r="U61" s="115">
        <f t="shared" si="1"/>
      </c>
      <c r="V61" s="118"/>
      <c r="W61" s="119"/>
      <c r="X61" s="114"/>
      <c r="Y61" s="115">
        <f t="shared" si="2"/>
      </c>
      <c r="Z61" s="116"/>
      <c r="AA61" s="120"/>
      <c r="AB61" s="121">
        <f t="shared" si="3"/>
      </c>
      <c r="AC61" s="122"/>
      <c r="AD61" s="107"/>
      <c r="AE61" s="123"/>
      <c r="AF61" s="124">
        <f t="shared" si="4"/>
      </c>
      <c r="AG61" s="122"/>
      <c r="AH61" s="125"/>
      <c r="AI61" s="126"/>
      <c r="AJ61" s="133"/>
      <c r="AL61" s="134"/>
      <c r="AM61" s="134"/>
      <c r="AO61" s="127" t="s">
        <v>246</v>
      </c>
      <c r="AP61" s="135">
        <v>43</v>
      </c>
    </row>
    <row r="62" spans="1:42" ht="17.25" customHeight="1">
      <c r="A62" s="130">
        <v>57</v>
      </c>
      <c r="B62" s="131"/>
      <c r="C62" s="108">
        <f>IF(B62="","",IF(B62&lt;100,VLOOKUP(B62,#REF!,2),IF(B62&lt;200,VLOOKUP(B62,#REF!,2),IF(B62&lt;300,VLOOKUP(B62,#REF!,2),VLOOKUP(B62,#REF!,2)))))</f>
      </c>
      <c r="D62" s="131"/>
      <c r="E62" s="132"/>
      <c r="F62" s="132"/>
      <c r="G62" s="132"/>
      <c r="H62" s="132"/>
      <c r="I62" s="132"/>
      <c r="J62" s="111">
        <f t="shared" si="5"/>
      </c>
      <c r="K62" s="112"/>
      <c r="L62" s="112"/>
      <c r="M62" s="132"/>
      <c r="N62" s="132"/>
      <c r="O62" s="113" t="s">
        <v>154</v>
      </c>
      <c r="P62" s="114"/>
      <c r="Q62" s="115">
        <f t="shared" si="0"/>
      </c>
      <c r="R62" s="116"/>
      <c r="S62" s="117"/>
      <c r="T62" s="114"/>
      <c r="U62" s="115">
        <f t="shared" si="1"/>
      </c>
      <c r="V62" s="118"/>
      <c r="W62" s="119"/>
      <c r="X62" s="114"/>
      <c r="Y62" s="115">
        <f t="shared" si="2"/>
      </c>
      <c r="Z62" s="116"/>
      <c r="AA62" s="120"/>
      <c r="AB62" s="121">
        <f t="shared" si="3"/>
      </c>
      <c r="AC62" s="122"/>
      <c r="AD62" s="107"/>
      <c r="AE62" s="123"/>
      <c r="AF62" s="124">
        <f t="shared" si="4"/>
      </c>
      <c r="AG62" s="122"/>
      <c r="AH62" s="125"/>
      <c r="AI62" s="126"/>
      <c r="AJ62" s="133"/>
      <c r="AL62" s="134" t="s">
        <v>247</v>
      </c>
      <c r="AM62" s="134">
        <v>17</v>
      </c>
      <c r="AO62" s="127" t="s">
        <v>248</v>
      </c>
      <c r="AP62" s="135">
        <v>44</v>
      </c>
    </row>
    <row r="63" spans="1:42" ht="17.25" customHeight="1">
      <c r="A63" s="130">
        <v>58</v>
      </c>
      <c r="B63" s="131"/>
      <c r="C63" s="108">
        <f>IF(B63="","",IF(B63&lt;100,VLOOKUP(B63,#REF!,2),IF(B63&lt;200,VLOOKUP(B63,#REF!,2),IF(B63&lt;300,VLOOKUP(B63,#REF!,2),VLOOKUP(B63,#REF!,2)))))</f>
      </c>
      <c r="D63" s="131"/>
      <c r="E63" s="132"/>
      <c r="F63" s="132"/>
      <c r="G63" s="132"/>
      <c r="H63" s="132"/>
      <c r="I63" s="132"/>
      <c r="J63" s="111">
        <f t="shared" si="5"/>
      </c>
      <c r="K63" s="112"/>
      <c r="L63" s="112"/>
      <c r="M63" s="132"/>
      <c r="N63" s="132"/>
      <c r="O63" s="113" t="s">
        <v>154</v>
      </c>
      <c r="P63" s="114"/>
      <c r="Q63" s="115">
        <f t="shared" si="0"/>
      </c>
      <c r="R63" s="116"/>
      <c r="S63" s="117"/>
      <c r="T63" s="114"/>
      <c r="U63" s="115">
        <f t="shared" si="1"/>
      </c>
      <c r="V63" s="118"/>
      <c r="W63" s="119"/>
      <c r="X63" s="114"/>
      <c r="Y63" s="115">
        <f t="shared" si="2"/>
      </c>
      <c r="Z63" s="116"/>
      <c r="AA63" s="120"/>
      <c r="AB63" s="121">
        <f t="shared" si="3"/>
      </c>
      <c r="AC63" s="122"/>
      <c r="AD63" s="107"/>
      <c r="AE63" s="123"/>
      <c r="AF63" s="124">
        <f t="shared" si="4"/>
      </c>
      <c r="AG63" s="122"/>
      <c r="AH63" s="125"/>
      <c r="AI63" s="126"/>
      <c r="AJ63" s="133"/>
      <c r="AL63" s="143" t="s">
        <v>141</v>
      </c>
      <c r="AM63" s="143">
        <v>31</v>
      </c>
      <c r="AO63" s="127" t="s">
        <v>249</v>
      </c>
      <c r="AP63" s="135">
        <v>45</v>
      </c>
    </row>
    <row r="64" spans="1:42" ht="17.25" customHeight="1">
      <c r="A64" s="130">
        <v>59</v>
      </c>
      <c r="B64" s="131"/>
      <c r="C64" s="108">
        <f>IF(B64="","",IF(B64&lt;100,VLOOKUP(B64,#REF!,2),IF(B64&lt;200,VLOOKUP(B64,#REF!,2),IF(B64&lt;300,VLOOKUP(B64,#REF!,2),VLOOKUP(B64,#REF!,2)))))</f>
      </c>
      <c r="D64" s="131"/>
      <c r="E64" s="132"/>
      <c r="F64" s="132"/>
      <c r="G64" s="132"/>
      <c r="H64" s="132"/>
      <c r="I64" s="132"/>
      <c r="J64" s="111">
        <f t="shared" si="5"/>
      </c>
      <c r="K64" s="112"/>
      <c r="L64" s="112"/>
      <c r="M64" s="132"/>
      <c r="N64" s="132"/>
      <c r="O64" s="113" t="s">
        <v>154</v>
      </c>
      <c r="P64" s="114"/>
      <c r="Q64" s="115">
        <f t="shared" si="0"/>
      </c>
      <c r="R64" s="116"/>
      <c r="S64" s="117"/>
      <c r="T64" s="114"/>
      <c r="U64" s="115">
        <f t="shared" si="1"/>
      </c>
      <c r="V64" s="118"/>
      <c r="W64" s="119"/>
      <c r="X64" s="114"/>
      <c r="Y64" s="115">
        <f t="shared" si="2"/>
      </c>
      <c r="Z64" s="116"/>
      <c r="AA64" s="120"/>
      <c r="AB64" s="121">
        <f t="shared" si="3"/>
      </c>
      <c r="AC64" s="122"/>
      <c r="AD64" s="107"/>
      <c r="AE64" s="123"/>
      <c r="AF64" s="124">
        <f t="shared" si="4"/>
      </c>
      <c r="AG64" s="122"/>
      <c r="AH64" s="125"/>
      <c r="AI64" s="126"/>
      <c r="AJ64" s="133"/>
      <c r="AL64" s="134"/>
      <c r="AM64" s="134"/>
      <c r="AO64" s="127" t="s">
        <v>250</v>
      </c>
      <c r="AP64" s="135">
        <v>46</v>
      </c>
    </row>
    <row r="65" spans="1:42" ht="17.25" customHeight="1">
      <c r="A65" s="130">
        <v>60</v>
      </c>
      <c r="B65" s="131"/>
      <c r="C65" s="108">
        <f>IF(B65="","",IF(B65&lt;100,VLOOKUP(B65,#REF!,2),IF(B65&lt;200,VLOOKUP(B65,#REF!,2),IF(B65&lt;300,VLOOKUP(B65,#REF!,2),VLOOKUP(B65,#REF!,2)))))</f>
      </c>
      <c r="D65" s="131"/>
      <c r="E65" s="132"/>
      <c r="F65" s="132"/>
      <c r="G65" s="132"/>
      <c r="H65" s="132"/>
      <c r="I65" s="132"/>
      <c r="J65" s="111">
        <f t="shared" si="5"/>
      </c>
      <c r="K65" s="112"/>
      <c r="L65" s="112"/>
      <c r="M65" s="132"/>
      <c r="N65" s="132"/>
      <c r="O65" s="113" t="s">
        <v>154</v>
      </c>
      <c r="P65" s="114"/>
      <c r="Q65" s="115">
        <f t="shared" si="0"/>
      </c>
      <c r="R65" s="116"/>
      <c r="S65" s="117"/>
      <c r="T65" s="114"/>
      <c r="U65" s="115">
        <f t="shared" si="1"/>
      </c>
      <c r="V65" s="118"/>
      <c r="W65" s="119"/>
      <c r="X65" s="114"/>
      <c r="Y65" s="115">
        <f t="shared" si="2"/>
      </c>
      <c r="Z65" s="116"/>
      <c r="AA65" s="120"/>
      <c r="AB65" s="121">
        <f t="shared" si="3"/>
      </c>
      <c r="AC65" s="122"/>
      <c r="AD65" s="107"/>
      <c r="AE65" s="123"/>
      <c r="AF65" s="124">
        <f t="shared" si="4"/>
      </c>
      <c r="AG65" s="122"/>
      <c r="AH65" s="125"/>
      <c r="AI65" s="126"/>
      <c r="AJ65" s="133"/>
      <c r="AL65" s="143"/>
      <c r="AM65" s="143"/>
      <c r="AO65" s="127" t="s">
        <v>251</v>
      </c>
      <c r="AP65" s="135">
        <v>47</v>
      </c>
    </row>
    <row r="66" spans="1:42" ht="17.25" customHeight="1">
      <c r="A66" s="130">
        <v>61</v>
      </c>
      <c r="B66" s="131"/>
      <c r="C66" s="108">
        <f>IF(B66="","",IF(B66&lt;100,VLOOKUP(B66,#REF!,2),IF(B66&lt;200,VLOOKUP(B66,#REF!,2),IF(B66&lt;300,VLOOKUP(B66,#REF!,2),VLOOKUP(B66,#REF!,2)))))</f>
      </c>
      <c r="D66" s="131"/>
      <c r="E66" s="132"/>
      <c r="F66" s="132"/>
      <c r="G66" s="132"/>
      <c r="H66" s="132"/>
      <c r="I66" s="132"/>
      <c r="J66" s="111">
        <f t="shared" si="5"/>
      </c>
      <c r="K66" s="112"/>
      <c r="L66" s="112"/>
      <c r="M66" s="132"/>
      <c r="N66" s="132"/>
      <c r="O66" s="113" t="s">
        <v>154</v>
      </c>
      <c r="P66" s="114"/>
      <c r="Q66" s="115">
        <f t="shared" si="0"/>
      </c>
      <c r="R66" s="116"/>
      <c r="S66" s="117"/>
      <c r="T66" s="114"/>
      <c r="U66" s="115">
        <f t="shared" si="1"/>
      </c>
      <c r="V66" s="118"/>
      <c r="W66" s="119"/>
      <c r="X66" s="114"/>
      <c r="Y66" s="115">
        <f t="shared" si="2"/>
      </c>
      <c r="Z66" s="116"/>
      <c r="AA66" s="120"/>
      <c r="AB66" s="121">
        <f t="shared" si="3"/>
      </c>
      <c r="AC66" s="122"/>
      <c r="AD66" s="107"/>
      <c r="AE66" s="123"/>
      <c r="AF66" s="124">
        <f t="shared" si="4"/>
      </c>
      <c r="AG66" s="122"/>
      <c r="AH66" s="125"/>
      <c r="AI66" s="126"/>
      <c r="AJ66" s="133"/>
      <c r="AL66" s="89"/>
      <c r="AM66" s="89"/>
      <c r="AO66" s="145"/>
      <c r="AP66" s="145"/>
    </row>
    <row r="67" spans="1:39" ht="17.25" customHeight="1">
      <c r="A67" s="130">
        <v>62</v>
      </c>
      <c r="B67" s="131"/>
      <c r="C67" s="108">
        <f>IF(B67="","",IF(B67&lt;100,VLOOKUP(B67,#REF!,2),IF(B67&lt;200,VLOOKUP(B67,#REF!,2),IF(B67&lt;300,VLOOKUP(B67,#REF!,2),VLOOKUP(B67,#REF!,2)))))</f>
      </c>
      <c r="D67" s="131"/>
      <c r="E67" s="132"/>
      <c r="F67" s="132"/>
      <c r="G67" s="132"/>
      <c r="H67" s="132"/>
      <c r="I67" s="132"/>
      <c r="J67" s="111">
        <f t="shared" si="5"/>
      </c>
      <c r="K67" s="112"/>
      <c r="L67" s="112"/>
      <c r="M67" s="132"/>
      <c r="N67" s="132"/>
      <c r="O67" s="113" t="s">
        <v>154</v>
      </c>
      <c r="P67" s="114"/>
      <c r="Q67" s="115">
        <f t="shared" si="0"/>
      </c>
      <c r="R67" s="116"/>
      <c r="S67" s="117"/>
      <c r="T67" s="114"/>
      <c r="U67" s="115">
        <f t="shared" si="1"/>
      </c>
      <c r="V67" s="118"/>
      <c r="W67" s="119"/>
      <c r="X67" s="114"/>
      <c r="Y67" s="115">
        <f t="shared" si="2"/>
      </c>
      <c r="Z67" s="116"/>
      <c r="AA67" s="120"/>
      <c r="AB67" s="121">
        <f t="shared" si="3"/>
      </c>
      <c r="AC67" s="122"/>
      <c r="AD67" s="107"/>
      <c r="AE67" s="123"/>
      <c r="AF67" s="124">
        <f t="shared" si="4"/>
      </c>
      <c r="AG67" s="122"/>
      <c r="AH67" s="125"/>
      <c r="AI67" s="126"/>
      <c r="AJ67" s="133"/>
      <c r="AL67" s="89"/>
      <c r="AM67" s="89"/>
    </row>
    <row r="68" spans="1:39" ht="17.25" customHeight="1">
      <c r="A68" s="130">
        <v>63</v>
      </c>
      <c r="B68" s="131"/>
      <c r="C68" s="108">
        <f>IF(B68="","",IF(B68&lt;100,VLOOKUP(B68,#REF!,2),IF(B68&lt;200,VLOOKUP(B68,#REF!,2),IF(B68&lt;300,VLOOKUP(B68,#REF!,2),VLOOKUP(B68,#REF!,2)))))</f>
      </c>
      <c r="D68" s="131"/>
      <c r="E68" s="132"/>
      <c r="F68" s="132"/>
      <c r="G68" s="132"/>
      <c r="H68" s="132"/>
      <c r="I68" s="132"/>
      <c r="J68" s="111">
        <f t="shared" si="5"/>
      </c>
      <c r="K68" s="112"/>
      <c r="L68" s="112"/>
      <c r="M68" s="132"/>
      <c r="N68" s="132"/>
      <c r="O68" s="113" t="s">
        <v>154</v>
      </c>
      <c r="P68" s="114"/>
      <c r="Q68" s="115">
        <f t="shared" si="0"/>
      </c>
      <c r="R68" s="116"/>
      <c r="S68" s="117"/>
      <c r="T68" s="114"/>
      <c r="U68" s="115">
        <f t="shared" si="1"/>
      </c>
      <c r="V68" s="118"/>
      <c r="W68" s="119"/>
      <c r="X68" s="114"/>
      <c r="Y68" s="115">
        <f t="shared" si="2"/>
      </c>
      <c r="Z68" s="116"/>
      <c r="AA68" s="120"/>
      <c r="AB68" s="121">
        <f t="shared" si="3"/>
      </c>
      <c r="AC68" s="122"/>
      <c r="AD68" s="107"/>
      <c r="AE68" s="123"/>
      <c r="AF68" s="124">
        <f t="shared" si="4"/>
      </c>
      <c r="AG68" s="122"/>
      <c r="AH68" s="125"/>
      <c r="AI68" s="126"/>
      <c r="AJ68" s="133"/>
      <c r="AL68" s="138"/>
      <c r="AM68" s="138"/>
    </row>
    <row r="69" spans="1:36" ht="17.25" customHeight="1">
      <c r="A69" s="130">
        <v>64</v>
      </c>
      <c r="B69" s="131"/>
      <c r="C69" s="108">
        <f>IF(B69="","",IF(B69&lt;100,VLOOKUP(B69,#REF!,2),IF(B69&lt;200,VLOOKUP(B69,#REF!,2),IF(B69&lt;300,VLOOKUP(B69,#REF!,2),VLOOKUP(B69,#REF!,2)))))</f>
      </c>
      <c r="D69" s="131"/>
      <c r="E69" s="132"/>
      <c r="F69" s="132"/>
      <c r="G69" s="132"/>
      <c r="H69" s="132"/>
      <c r="I69" s="132"/>
      <c r="J69" s="111">
        <f t="shared" si="5"/>
      </c>
      <c r="K69" s="112"/>
      <c r="L69" s="112"/>
      <c r="M69" s="132"/>
      <c r="N69" s="132"/>
      <c r="O69" s="113" t="s">
        <v>154</v>
      </c>
      <c r="P69" s="114"/>
      <c r="Q69" s="115">
        <f t="shared" si="0"/>
      </c>
      <c r="R69" s="116"/>
      <c r="S69" s="117"/>
      <c r="T69" s="114"/>
      <c r="U69" s="115">
        <f t="shared" si="1"/>
      </c>
      <c r="V69" s="118"/>
      <c r="W69" s="119"/>
      <c r="X69" s="114"/>
      <c r="Y69" s="115">
        <f t="shared" si="2"/>
      </c>
      <c r="Z69" s="116"/>
      <c r="AA69" s="120"/>
      <c r="AB69" s="121">
        <f t="shared" si="3"/>
      </c>
      <c r="AC69" s="122"/>
      <c r="AD69" s="107"/>
      <c r="AE69" s="123"/>
      <c r="AF69" s="124">
        <f t="shared" si="4"/>
      </c>
      <c r="AG69" s="122"/>
      <c r="AH69" s="125"/>
      <c r="AI69" s="126"/>
      <c r="AJ69" s="133"/>
    </row>
    <row r="70" spans="1:36" ht="17.25" customHeight="1">
      <c r="A70" s="130">
        <v>65</v>
      </c>
      <c r="B70" s="131"/>
      <c r="C70" s="108">
        <f>IF(B70="","",IF(B70&lt;100,VLOOKUP(B70,#REF!,2),IF(B70&lt;200,VLOOKUP(B70,#REF!,2),IF(B70&lt;300,VLOOKUP(B70,#REF!,2),VLOOKUP(B70,#REF!,2)))))</f>
      </c>
      <c r="D70" s="131"/>
      <c r="E70" s="132"/>
      <c r="F70" s="132"/>
      <c r="G70" s="132"/>
      <c r="H70" s="132"/>
      <c r="I70" s="132"/>
      <c r="J70" s="111">
        <f t="shared" si="5"/>
      </c>
      <c r="K70" s="112"/>
      <c r="L70" s="112"/>
      <c r="M70" s="132"/>
      <c r="N70" s="132"/>
      <c r="O70" s="113" t="s">
        <v>154</v>
      </c>
      <c r="P70" s="114"/>
      <c r="Q70" s="115">
        <f aca="true" t="shared" si="6" ref="Q70:Q75">IF(P70="","",VLOOKUP(P70,$AL$6:$AM$55,2,))</f>
      </c>
      <c r="R70" s="116"/>
      <c r="S70" s="117"/>
      <c r="T70" s="114"/>
      <c r="U70" s="115">
        <f aca="true" t="shared" si="7" ref="U70:U75">IF(T70="","",VLOOKUP(T70,$AL$6:$AM$55,2,))</f>
      </c>
      <c r="V70" s="118"/>
      <c r="W70" s="119"/>
      <c r="X70" s="114"/>
      <c r="Y70" s="115">
        <f aca="true" t="shared" si="8" ref="Y70:Y75">IF(X70="","",VLOOKUP(X70,$AL$61:$AM$65,2,))</f>
      </c>
      <c r="Z70" s="116"/>
      <c r="AA70" s="120"/>
      <c r="AB70" s="121">
        <f aca="true" t="shared" si="9" ref="AB70:AB75">IF(AC70="","",VLOOKUP(AC70,$AL$5:$AM$106,2))</f>
      </c>
      <c r="AC70" s="122"/>
      <c r="AD70" s="107"/>
      <c r="AE70" s="123"/>
      <c r="AF70" s="124">
        <f aca="true" t="shared" si="10" ref="AF70:AF75">IF(AG70="","",VLOOKUP(AG70,$AL$5:$AM$106,2))</f>
      </c>
      <c r="AG70" s="122"/>
      <c r="AH70" s="125"/>
      <c r="AI70" s="126"/>
      <c r="AJ70" s="133"/>
    </row>
    <row r="71" spans="1:36" ht="17.25" customHeight="1">
      <c r="A71" s="130">
        <v>66</v>
      </c>
      <c r="B71" s="131"/>
      <c r="C71" s="108">
        <f>IF(B71="","",IF(B71&lt;100,VLOOKUP(B71,#REF!,2),IF(B71&lt;200,VLOOKUP(B71,#REF!,2),IF(B71&lt;300,VLOOKUP(B71,#REF!,2),VLOOKUP(B71,#REF!,2)))))</f>
      </c>
      <c r="D71" s="131"/>
      <c r="E71" s="132"/>
      <c r="F71" s="132"/>
      <c r="G71" s="132"/>
      <c r="H71" s="132"/>
      <c r="I71" s="132"/>
      <c r="J71" s="111">
        <f>IF(K71="","",IF(K71=1,"男","女"))</f>
      </c>
      <c r="K71" s="112"/>
      <c r="L71" s="112"/>
      <c r="M71" s="132"/>
      <c r="N71" s="132"/>
      <c r="O71" s="113"/>
      <c r="P71" s="114"/>
      <c r="Q71" s="115">
        <f t="shared" si="6"/>
      </c>
      <c r="R71" s="116"/>
      <c r="S71" s="117"/>
      <c r="T71" s="114"/>
      <c r="U71" s="115">
        <f t="shared" si="7"/>
      </c>
      <c r="V71" s="118"/>
      <c r="W71" s="119"/>
      <c r="X71" s="114"/>
      <c r="Y71" s="115">
        <f t="shared" si="8"/>
      </c>
      <c r="Z71" s="116"/>
      <c r="AA71" s="120"/>
      <c r="AB71" s="121">
        <f t="shared" si="9"/>
      </c>
      <c r="AC71" s="122"/>
      <c r="AD71" s="107"/>
      <c r="AE71" s="123"/>
      <c r="AF71" s="124">
        <f t="shared" si="10"/>
      </c>
      <c r="AG71" s="122"/>
      <c r="AH71" s="125"/>
      <c r="AI71" s="126"/>
      <c r="AJ71" s="133"/>
    </row>
    <row r="72" spans="1:36" ht="17.25" customHeight="1">
      <c r="A72" s="130">
        <v>67</v>
      </c>
      <c r="B72" s="131"/>
      <c r="C72" s="108" t="s">
        <v>252</v>
      </c>
      <c r="D72" s="131"/>
      <c r="E72" s="131"/>
      <c r="F72" s="131"/>
      <c r="G72" s="131"/>
      <c r="H72" s="131"/>
      <c r="I72" s="131"/>
      <c r="J72" s="111">
        <f>IF(K72="","",IF(K72=1,"男","女"))</f>
      </c>
      <c r="K72" s="146"/>
      <c r="L72" s="146"/>
      <c r="M72" s="131"/>
      <c r="N72" s="131"/>
      <c r="O72" s="113"/>
      <c r="P72" s="147"/>
      <c r="Q72" s="115">
        <f t="shared" si="6"/>
      </c>
      <c r="R72" s="148"/>
      <c r="S72" s="117"/>
      <c r="T72" s="147"/>
      <c r="U72" s="115">
        <f t="shared" si="7"/>
      </c>
      <c r="V72" s="149"/>
      <c r="W72" s="119"/>
      <c r="X72" s="147"/>
      <c r="Y72" s="115">
        <f t="shared" si="8"/>
      </c>
      <c r="Z72" s="148"/>
      <c r="AA72" s="150"/>
      <c r="AB72" s="121">
        <f t="shared" si="9"/>
      </c>
      <c r="AC72" s="122"/>
      <c r="AD72" s="107"/>
      <c r="AE72" s="123"/>
      <c r="AF72" s="124">
        <f t="shared" si="10"/>
      </c>
      <c r="AG72" s="122"/>
      <c r="AH72" s="125"/>
      <c r="AI72" s="126"/>
      <c r="AJ72" s="133"/>
    </row>
    <row r="73" spans="1:36" ht="17.25" customHeight="1">
      <c r="A73" s="130">
        <v>68</v>
      </c>
      <c r="B73" s="131"/>
      <c r="C73" s="108" t="s">
        <v>252</v>
      </c>
      <c r="D73" s="131"/>
      <c r="E73" s="131"/>
      <c r="F73" s="131"/>
      <c r="G73" s="131"/>
      <c r="H73" s="131"/>
      <c r="I73" s="131"/>
      <c r="J73" s="111">
        <f>IF(K73="","",IF(K73=1,"男","女"))</f>
      </c>
      <c r="K73" s="146"/>
      <c r="L73" s="146"/>
      <c r="M73" s="131"/>
      <c r="N73" s="131"/>
      <c r="O73" s="113"/>
      <c r="P73" s="147"/>
      <c r="Q73" s="115">
        <f t="shared" si="6"/>
      </c>
      <c r="R73" s="148"/>
      <c r="S73" s="117"/>
      <c r="T73" s="147"/>
      <c r="U73" s="115">
        <f t="shared" si="7"/>
      </c>
      <c r="V73" s="149"/>
      <c r="W73" s="119"/>
      <c r="X73" s="147"/>
      <c r="Y73" s="115">
        <f t="shared" si="8"/>
      </c>
      <c r="Z73" s="148"/>
      <c r="AA73" s="150"/>
      <c r="AB73" s="121">
        <f t="shared" si="9"/>
      </c>
      <c r="AC73" s="122"/>
      <c r="AD73" s="107"/>
      <c r="AE73" s="123"/>
      <c r="AF73" s="124">
        <f t="shared" si="10"/>
      </c>
      <c r="AG73" s="122"/>
      <c r="AH73" s="125"/>
      <c r="AI73" s="126"/>
      <c r="AJ73" s="133"/>
    </row>
    <row r="74" spans="1:36" ht="17.25" customHeight="1">
      <c r="A74" s="130">
        <v>69</v>
      </c>
      <c r="B74" s="131"/>
      <c r="C74" s="108" t="s">
        <v>252</v>
      </c>
      <c r="D74" s="131"/>
      <c r="E74" s="131"/>
      <c r="F74" s="131"/>
      <c r="G74" s="131"/>
      <c r="H74" s="131"/>
      <c r="I74" s="131"/>
      <c r="J74" s="111">
        <f>IF(K74="","",IF(K74=1,"男","女"))</f>
      </c>
      <c r="K74" s="146"/>
      <c r="L74" s="146"/>
      <c r="M74" s="131"/>
      <c r="N74" s="131"/>
      <c r="O74" s="113"/>
      <c r="P74" s="147"/>
      <c r="Q74" s="115">
        <f t="shared" si="6"/>
      </c>
      <c r="R74" s="148"/>
      <c r="S74" s="117"/>
      <c r="T74" s="147"/>
      <c r="U74" s="115">
        <f t="shared" si="7"/>
      </c>
      <c r="V74" s="149"/>
      <c r="W74" s="119"/>
      <c r="X74" s="147"/>
      <c r="Y74" s="115">
        <f t="shared" si="8"/>
      </c>
      <c r="Z74" s="148"/>
      <c r="AA74" s="150"/>
      <c r="AB74" s="121">
        <f t="shared" si="9"/>
      </c>
      <c r="AC74" s="122"/>
      <c r="AD74" s="107"/>
      <c r="AE74" s="123"/>
      <c r="AF74" s="124">
        <f t="shared" si="10"/>
      </c>
      <c r="AG74" s="122"/>
      <c r="AH74" s="125"/>
      <c r="AI74" s="126"/>
      <c r="AJ74" s="133"/>
    </row>
    <row r="75" spans="1:36" ht="17.25" customHeight="1">
      <c r="A75" s="130">
        <v>70</v>
      </c>
      <c r="B75" s="131"/>
      <c r="C75" s="108" t="s">
        <v>252</v>
      </c>
      <c r="D75" s="131"/>
      <c r="E75" s="131"/>
      <c r="F75" s="131"/>
      <c r="G75" s="131"/>
      <c r="H75" s="131"/>
      <c r="I75" s="131"/>
      <c r="J75" s="111">
        <f>IF(K75="","",IF(K75=1,"男","女"))</f>
      </c>
      <c r="K75" s="146"/>
      <c r="L75" s="146"/>
      <c r="M75" s="131"/>
      <c r="N75" s="131"/>
      <c r="O75" s="113"/>
      <c r="P75" s="147"/>
      <c r="Q75" s="115">
        <f t="shared" si="6"/>
      </c>
      <c r="R75" s="148"/>
      <c r="S75" s="117"/>
      <c r="T75" s="147"/>
      <c r="U75" s="115">
        <f t="shared" si="7"/>
      </c>
      <c r="V75" s="149"/>
      <c r="W75" s="119"/>
      <c r="X75" s="147"/>
      <c r="Y75" s="115">
        <f t="shared" si="8"/>
      </c>
      <c r="Z75" s="148"/>
      <c r="AA75" s="150"/>
      <c r="AB75" s="121">
        <f t="shared" si="9"/>
      </c>
      <c r="AC75" s="122"/>
      <c r="AD75" s="107"/>
      <c r="AE75" s="123"/>
      <c r="AF75" s="124">
        <f t="shared" si="10"/>
      </c>
      <c r="AG75" s="122"/>
      <c r="AH75" s="125"/>
      <c r="AI75" s="126"/>
      <c r="AJ75" s="133"/>
    </row>
    <row r="91" spans="3:24" ht="12">
      <c r="C91" s="35"/>
      <c r="O91" s="35"/>
      <c r="P91" s="35"/>
      <c r="T91" s="35"/>
      <c r="X91" s="35"/>
    </row>
    <row r="92" spans="3:24" ht="12">
      <c r="C92" s="35"/>
      <c r="O92" s="35"/>
      <c r="P92" s="35"/>
      <c r="T92" s="35"/>
      <c r="X92" s="35"/>
    </row>
    <row r="93" spans="3:24" ht="12">
      <c r="C93" s="35"/>
      <c r="O93" s="35"/>
      <c r="P93" s="35"/>
      <c r="T93" s="35"/>
      <c r="X93" s="35"/>
    </row>
    <row r="94" spans="3:24" ht="12">
      <c r="C94" s="35"/>
      <c r="O94" s="35"/>
      <c r="P94" s="35"/>
      <c r="T94" s="35"/>
      <c r="X94" s="35"/>
    </row>
    <row r="95" spans="3:24" ht="12">
      <c r="C95" s="35"/>
      <c r="O95" s="35"/>
      <c r="P95" s="35"/>
      <c r="T95" s="35"/>
      <c r="X95" s="35"/>
    </row>
    <row r="96" spans="3:24" ht="12">
      <c r="C96" s="35"/>
      <c r="O96" s="35"/>
      <c r="P96" s="35"/>
      <c r="T96" s="35"/>
      <c r="X96" s="35"/>
    </row>
    <row r="97" spans="3:24" ht="12">
      <c r="C97" s="35"/>
      <c r="O97" s="35"/>
      <c r="P97" s="35"/>
      <c r="T97" s="35"/>
      <c r="X97" s="35"/>
    </row>
    <row r="98" spans="3:24" ht="12">
      <c r="C98" s="35"/>
      <c r="O98" s="35"/>
      <c r="P98" s="35"/>
      <c r="T98" s="35"/>
      <c r="X98" s="35"/>
    </row>
    <row r="99" spans="3:24" ht="12">
      <c r="C99" s="35"/>
      <c r="O99" s="35"/>
      <c r="P99" s="35"/>
      <c r="T99" s="35"/>
      <c r="X99" s="35"/>
    </row>
    <row r="100" spans="3:24" ht="12">
      <c r="C100" s="35"/>
      <c r="O100" s="35"/>
      <c r="P100" s="35"/>
      <c r="T100" s="35"/>
      <c r="X100" s="35"/>
    </row>
    <row r="101" spans="3:24" ht="12">
      <c r="C101" s="35"/>
      <c r="O101" s="35"/>
      <c r="P101" s="35"/>
      <c r="T101" s="35"/>
      <c r="X101" s="35"/>
    </row>
    <row r="102" spans="3:24" ht="12">
      <c r="C102" s="35"/>
      <c r="O102" s="35"/>
      <c r="P102" s="35"/>
      <c r="T102" s="35"/>
      <c r="X102" s="35"/>
    </row>
    <row r="103" spans="3:24" ht="12">
      <c r="C103" s="35"/>
      <c r="O103" s="35"/>
      <c r="P103" s="35"/>
      <c r="T103" s="35"/>
      <c r="X103" s="35"/>
    </row>
    <row r="104" spans="3:24" ht="12">
      <c r="C104" s="35"/>
      <c r="O104" s="35"/>
      <c r="P104" s="35"/>
      <c r="T104" s="35"/>
      <c r="X104" s="35"/>
    </row>
    <row r="105" spans="3:24" ht="12">
      <c r="C105" s="35"/>
      <c r="O105" s="35"/>
      <c r="P105" s="35"/>
      <c r="T105" s="35"/>
      <c r="X105" s="35"/>
    </row>
  </sheetData>
  <sheetProtection sheet="1" selectLockedCells="1"/>
  <mergeCells count="3">
    <mergeCell ref="AL3:AM3"/>
    <mergeCell ref="AO3:AP3"/>
    <mergeCell ref="AL58:AM58"/>
  </mergeCells>
  <dataValidations count="11">
    <dataValidation type="list" allowBlank="1" showInputMessage="1" showErrorMessage="1" sqref="P6:P75 T6:T75">
      <formula1>$AL$6:$AL$55</formula1>
    </dataValidation>
    <dataValidation type="list" allowBlank="1" showInputMessage="1" showErrorMessage="1" sqref="AG6:AG75 AC6:AC75">
      <formula1>$AL$5:$AL$106</formula1>
    </dataValidation>
    <dataValidation type="list" allowBlank="1" showInputMessage="1" showErrorMessage="1" sqref="X6:X75">
      <formula1>$AL$61:$AL$65</formula1>
    </dataValidation>
    <dataValidation type="list" showInputMessage="1" showErrorMessage="1" sqref="O6:O75">
      <formula1>$AO$6:$AO$65</formula1>
    </dataValidation>
    <dataValidation type="list" showInputMessage="1" showErrorMessage="1" sqref="K6:K75">
      <formula1>$AR$5:$AR$7</formula1>
    </dataValidation>
    <dataValidation type="list" allowBlank="1" showInputMessage="1" showErrorMessage="1" sqref="L6:L75">
      <formula1>$AU$5:$AU$16</formula1>
    </dataValidation>
    <dataValidation type="list" allowBlank="1" showInputMessage="1" showErrorMessage="1" sqref="AI6:AI72 AA6:AA72">
      <formula1>$AW$5:$AW$9</formula1>
    </dataValidation>
    <dataValidation allowBlank="1" showInputMessage="1" showErrorMessage="1" imeMode="halfAlpha" sqref="AH5:AH75 AD5:AD75 E6:E75 R6:R75 V6:V75 B6:B75 Z6:Z75"/>
    <dataValidation allowBlank="1" showInputMessage="1" showErrorMessage="1" imeMode="halfKatakana" sqref="G6:I75"/>
    <dataValidation type="whole" allowBlank="1" showInputMessage="1" showErrorMessage="1" imeMode="halfAlpha" sqref="M6:M75">
      <formula1>1900</formula1>
      <formula2>2100</formula2>
    </dataValidation>
    <dataValidation type="whole" allowBlank="1" showInputMessage="1" showErrorMessage="1" imeMode="halfAlpha" sqref="N6:N75">
      <formula1>101</formula1>
      <formula2>1231</formula2>
    </dataValidation>
  </dataValidations>
  <printOptions/>
  <pageMargins left="0.31496062992125984" right="0.31496062992125984" top="0.7480314960629921" bottom="0.7480314960629921" header="0.31496062992125984" footer="0.31496062992125984"/>
  <pageSetup horizontalDpi="600" verticalDpi="600" orientation="portrait" paperSize="9" scale="68" r:id="rId4"/>
  <colBreaks count="1" manualBreakCount="1">
    <brk id="36"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AB21"/>
  <sheetViews>
    <sheetView view="pageBreakPreview" zoomScaleSheetLayoutView="100" zoomScalePageLayoutView="0" workbookViewId="0" topLeftCell="A1">
      <selection activeCell="D3" sqref="D3:K3"/>
    </sheetView>
  </sheetViews>
  <sheetFormatPr defaultColWidth="9.140625" defaultRowHeight="15"/>
  <cols>
    <col min="1" max="1" width="7.8515625" style="152" customWidth="1"/>
    <col min="2" max="19" width="6.28125" style="152" customWidth="1"/>
    <col min="20" max="20" width="5.7109375" style="152" customWidth="1"/>
    <col min="21" max="23" width="5.00390625" style="152" customWidth="1"/>
    <col min="24" max="24" width="5.00390625" style="152" hidden="1" customWidth="1"/>
    <col min="25" max="28" width="9.00390625" style="152" hidden="1" customWidth="1"/>
    <col min="29" max="255" width="9.00390625" style="152" customWidth="1"/>
    <col min="256" max="16384" width="9.140625" style="152" customWidth="1"/>
  </cols>
  <sheetData>
    <row r="1" spans="1:17" ht="21.75" thickBot="1">
      <c r="A1" s="151" t="s">
        <v>253</v>
      </c>
      <c r="B1" s="151"/>
      <c r="C1" s="151"/>
      <c r="D1" s="151"/>
      <c r="E1" s="151"/>
      <c r="F1" s="265" t="s">
        <v>254</v>
      </c>
      <c r="G1" s="266"/>
      <c r="H1" s="267" t="s">
        <v>315</v>
      </c>
      <c r="I1" s="268"/>
      <c r="J1" s="268"/>
      <c r="K1" s="268"/>
      <c r="L1" s="268"/>
      <c r="M1" s="268"/>
      <c r="N1" s="268"/>
      <c r="O1" s="268"/>
      <c r="P1" s="268"/>
      <c r="Q1" s="269"/>
    </row>
    <row r="2" spans="1:15" ht="21.75" thickBot="1">
      <c r="A2" s="153"/>
      <c r="B2" s="154" t="s">
        <v>255</v>
      </c>
      <c r="C2" s="154"/>
      <c r="D2" s="153"/>
      <c r="E2" s="153"/>
      <c r="F2" s="153"/>
      <c r="G2" s="153"/>
      <c r="N2" s="151"/>
      <c r="O2" s="151"/>
    </row>
    <row r="3" spans="1:28" ht="30" customHeight="1">
      <c r="A3" s="270" t="s">
        <v>256</v>
      </c>
      <c r="B3" s="271"/>
      <c r="C3" s="272"/>
      <c r="D3" s="273"/>
      <c r="E3" s="274"/>
      <c r="F3" s="274"/>
      <c r="G3" s="274"/>
      <c r="H3" s="274"/>
      <c r="I3" s="274"/>
      <c r="J3" s="274"/>
      <c r="K3" s="275"/>
      <c r="L3" s="276" t="s">
        <v>257</v>
      </c>
      <c r="M3" s="277"/>
      <c r="N3" s="277"/>
      <c r="O3" s="277"/>
      <c r="P3" s="277"/>
      <c r="Q3" s="278"/>
      <c r="R3" s="155"/>
      <c r="AB3" s="152" t="s">
        <v>258</v>
      </c>
    </row>
    <row r="4" spans="1:28" ht="30" customHeight="1">
      <c r="A4" s="244" t="s">
        <v>259</v>
      </c>
      <c r="B4" s="245"/>
      <c r="C4" s="246"/>
      <c r="D4" s="279"/>
      <c r="E4" s="280"/>
      <c r="F4" s="280"/>
      <c r="G4" s="280"/>
      <c r="H4" s="280"/>
      <c r="I4" s="280"/>
      <c r="J4" s="280"/>
      <c r="K4" s="281"/>
      <c r="L4" s="282" t="s">
        <v>260</v>
      </c>
      <c r="M4" s="283"/>
      <c r="N4" s="283"/>
      <c r="O4" s="283"/>
      <c r="P4" s="283"/>
      <c r="Q4" s="284"/>
      <c r="R4" s="155"/>
      <c r="AB4" s="152" t="s">
        <v>261</v>
      </c>
    </row>
    <row r="5" spans="1:28" ht="30" customHeight="1">
      <c r="A5" s="244" t="s">
        <v>262</v>
      </c>
      <c r="B5" s="245"/>
      <c r="C5" s="246"/>
      <c r="D5" s="247"/>
      <c r="E5" s="248"/>
      <c r="F5" s="248"/>
      <c r="G5" s="248"/>
      <c r="H5" s="248"/>
      <c r="I5" s="248"/>
      <c r="J5" s="248"/>
      <c r="K5" s="249"/>
      <c r="L5" s="250" t="s">
        <v>263</v>
      </c>
      <c r="M5" s="251"/>
      <c r="N5" s="251"/>
      <c r="O5" s="251"/>
      <c r="P5" s="251"/>
      <c r="Q5" s="252"/>
      <c r="R5" s="155"/>
      <c r="AB5" s="152" t="s">
        <v>264</v>
      </c>
    </row>
    <row r="6" spans="1:28" ht="30" customHeight="1">
      <c r="A6" s="244" t="s">
        <v>265</v>
      </c>
      <c r="B6" s="245"/>
      <c r="C6" s="246"/>
      <c r="D6" s="247"/>
      <c r="E6" s="248"/>
      <c r="F6" s="248"/>
      <c r="G6" s="248"/>
      <c r="H6" s="248"/>
      <c r="I6" s="248"/>
      <c r="J6" s="248"/>
      <c r="K6" s="249"/>
      <c r="L6" s="253"/>
      <c r="M6" s="254"/>
      <c r="N6" s="254"/>
      <c r="O6" s="254"/>
      <c r="P6" s="254"/>
      <c r="Q6" s="255"/>
      <c r="R6" s="155"/>
      <c r="AB6" s="152" t="s">
        <v>266</v>
      </c>
    </row>
    <row r="7" spans="1:28" ht="30" customHeight="1" thickBot="1">
      <c r="A7" s="256" t="s">
        <v>267</v>
      </c>
      <c r="B7" s="257"/>
      <c r="C7" s="258"/>
      <c r="D7" s="259"/>
      <c r="E7" s="260"/>
      <c r="F7" s="260"/>
      <c r="G7" s="260"/>
      <c r="H7" s="260"/>
      <c r="I7" s="260"/>
      <c r="J7" s="260"/>
      <c r="K7" s="261"/>
      <c r="L7" s="262" t="s">
        <v>268</v>
      </c>
      <c r="M7" s="263"/>
      <c r="N7" s="263"/>
      <c r="O7" s="263"/>
      <c r="P7" s="263"/>
      <c r="Q7" s="264"/>
      <c r="R7" s="155"/>
      <c r="AB7" s="152" t="s">
        <v>269</v>
      </c>
    </row>
    <row r="8" spans="1:28" ht="19.5" thickBot="1">
      <c r="A8" s="156"/>
      <c r="B8" s="156"/>
      <c r="C8" s="156"/>
      <c r="D8" s="157"/>
      <c r="E8" s="157"/>
      <c r="F8" s="157"/>
      <c r="G8" s="157"/>
      <c r="H8" s="157"/>
      <c r="I8" s="157"/>
      <c r="J8" s="157"/>
      <c r="K8" s="157"/>
      <c r="L8" s="158"/>
      <c r="M8" s="158"/>
      <c r="N8" s="158"/>
      <c r="O8" s="158"/>
      <c r="P8" s="155"/>
      <c r="Q8" s="155"/>
      <c r="R8" s="155"/>
      <c r="W8" s="155"/>
      <c r="AB8" s="152" t="s">
        <v>270</v>
      </c>
    </row>
    <row r="9" spans="1:28" ht="14.25">
      <c r="A9" s="227" t="s">
        <v>271</v>
      </c>
      <c r="B9" s="227"/>
      <c r="C9" s="227"/>
      <c r="D9" s="228" t="s">
        <v>272</v>
      </c>
      <c r="E9" s="229"/>
      <c r="F9" s="229"/>
      <c r="G9" s="230"/>
      <c r="H9" s="231" t="s">
        <v>273</v>
      </c>
      <c r="I9" s="232"/>
      <c r="J9" s="233"/>
      <c r="K9" s="234" t="s">
        <v>272</v>
      </c>
      <c r="L9" s="229"/>
      <c r="M9" s="229"/>
      <c r="N9" s="230"/>
      <c r="O9" s="231" t="s">
        <v>273</v>
      </c>
      <c r="P9" s="232"/>
      <c r="Q9" s="235"/>
      <c r="AB9" s="152" t="s">
        <v>274</v>
      </c>
    </row>
    <row r="10" spans="1:28" ht="30" customHeight="1" thickBot="1">
      <c r="A10" s="227"/>
      <c r="B10" s="227"/>
      <c r="C10" s="227"/>
      <c r="D10" s="236"/>
      <c r="E10" s="237"/>
      <c r="F10" s="237"/>
      <c r="G10" s="238"/>
      <c r="H10" s="239"/>
      <c r="I10" s="240"/>
      <c r="J10" s="241"/>
      <c r="K10" s="242"/>
      <c r="L10" s="237"/>
      <c r="M10" s="237"/>
      <c r="N10" s="238"/>
      <c r="O10" s="239"/>
      <c r="P10" s="240"/>
      <c r="Q10" s="243"/>
      <c r="AB10" s="152" t="s">
        <v>275</v>
      </c>
    </row>
    <row r="11" spans="1:28" ht="14.25">
      <c r="A11" s="159"/>
      <c r="B11" s="159"/>
      <c r="C11" s="159"/>
      <c r="D11" s="159"/>
      <c r="E11" s="159"/>
      <c r="F11" s="159"/>
      <c r="G11" s="159"/>
      <c r="H11" s="159"/>
      <c r="I11" s="159"/>
      <c r="J11" s="159"/>
      <c r="K11" s="159"/>
      <c r="L11" s="159"/>
      <c r="AB11" s="152" t="s">
        <v>276</v>
      </c>
    </row>
    <row r="12" spans="1:28" ht="14.25">
      <c r="A12" s="160" t="s">
        <v>277</v>
      </c>
      <c r="B12" s="161"/>
      <c r="C12" s="161"/>
      <c r="D12" s="161"/>
      <c r="E12" s="161"/>
      <c r="F12" s="161"/>
      <c r="G12" s="161"/>
      <c r="H12" s="159"/>
      <c r="I12" s="162"/>
      <c r="J12" s="162"/>
      <c r="K12" s="159"/>
      <c r="L12" s="162"/>
      <c r="M12" s="162"/>
      <c r="AB12" s="152" t="s">
        <v>278</v>
      </c>
    </row>
    <row r="13" spans="1:28" ht="21">
      <c r="A13" s="221" t="s">
        <v>279</v>
      </c>
      <c r="B13" s="163" t="s">
        <v>280</v>
      </c>
      <c r="C13" s="163" t="s">
        <v>281</v>
      </c>
      <c r="D13" s="163" t="s">
        <v>282</v>
      </c>
      <c r="E13" s="163" t="s">
        <v>283</v>
      </c>
      <c r="F13" s="163" t="s">
        <v>284</v>
      </c>
      <c r="G13" s="163" t="s">
        <v>285</v>
      </c>
      <c r="H13" s="163" t="s">
        <v>286</v>
      </c>
      <c r="I13" s="163" t="s">
        <v>287</v>
      </c>
      <c r="J13" s="163" t="s">
        <v>288</v>
      </c>
      <c r="K13" s="163" t="s">
        <v>289</v>
      </c>
      <c r="L13" s="163" t="s">
        <v>290</v>
      </c>
      <c r="M13" s="163" t="s">
        <v>291</v>
      </c>
      <c r="N13" s="163" t="s">
        <v>292</v>
      </c>
      <c r="O13" s="163" t="s">
        <v>293</v>
      </c>
      <c r="P13" s="163" t="s">
        <v>294</v>
      </c>
      <c r="Q13" s="163" t="s">
        <v>295</v>
      </c>
      <c r="R13" s="163" t="s">
        <v>296</v>
      </c>
      <c r="S13" s="163" t="s">
        <v>297</v>
      </c>
      <c r="AB13" s="152" t="s">
        <v>298</v>
      </c>
    </row>
    <row r="14" spans="1:28" ht="19.5" customHeight="1">
      <c r="A14" s="222"/>
      <c r="B14" s="164">
        <f>COUNTIF('申込'!$Q$6:$Q$75,1)+COUNTIF('申込'!$U$6:$U$75,1)</f>
        <v>0</v>
      </c>
      <c r="C14" s="164">
        <f>COUNTIF('申込'!$Q$6:$Q$75,2)+COUNTIF('申込'!$U$6:$U$75,2)</f>
        <v>0</v>
      </c>
      <c r="D14" s="164">
        <f>COUNTIF('申込'!$Q$6:$Q$75,3)+COUNTIF('申込'!$U$6:$U$75,3)</f>
        <v>0</v>
      </c>
      <c r="E14" s="164">
        <f>COUNTIF('申込'!$Q$6:$Q$75,4)+COUNTIF('申込'!$U$6:$U$75,4)</f>
        <v>0</v>
      </c>
      <c r="F14" s="164">
        <f>COUNTIF('申込'!$Q$6:$Q$75,5)+COUNTIF('申込'!$U$6:$U$75,5)</f>
        <v>0</v>
      </c>
      <c r="G14" s="164">
        <f>COUNTIF('申込'!$Q$6:$Q$75,6)+COUNTIF('申込'!$U$6:$U$75,6)</f>
        <v>0</v>
      </c>
      <c r="H14" s="164">
        <f>COUNTIF('申込'!$Q$6:$Q$75,7)+COUNTIF('申込'!$U$6:$U$75,7)</f>
        <v>0</v>
      </c>
      <c r="I14" s="164">
        <f>COUNTIF('申込'!$Q$6:$Q$75,9)+COUNTIF('申込'!$U$6:$U$75,9)</f>
        <v>0</v>
      </c>
      <c r="J14" s="164">
        <f>COUNTIF('申込'!$Q$6:$Q$75,8)+COUNTIF('申込'!$U$6:$U$75,8)</f>
        <v>0</v>
      </c>
      <c r="K14" s="164">
        <f>COUNTIF('申込'!$Y$6:$Y$75,17)</f>
        <v>0</v>
      </c>
      <c r="L14" s="164">
        <f>COUNTIF('申込'!$Q$6:$Q$75,10)+COUNTIF('申込'!$U$6:$U$75,10)</f>
        <v>0</v>
      </c>
      <c r="M14" s="164">
        <f>COUNTIF('申込'!$Q$6:$Q$75,11)+COUNTIF('申込'!$U$6:$U$75,11)</f>
        <v>0</v>
      </c>
      <c r="N14" s="164">
        <f>COUNTIF('申込'!$Q$6:$Q$75,12)+COUNTIF('申込'!$U$6:$U$75,12)</f>
        <v>0</v>
      </c>
      <c r="O14" s="164">
        <f>COUNTIF('申込'!$Q$6:$Q$75,32)+COUNTIF('申込'!$U$6:$U$75,32)</f>
        <v>0</v>
      </c>
      <c r="P14" s="164">
        <f>COUNTIF('申込'!$Q$6:$Q$75,13)+COUNTIF('申込'!$U$6:$U$75,13)</f>
        <v>0</v>
      </c>
      <c r="Q14" s="164">
        <f>COUNTIF('申込'!$Q$6:$Q$75,14)+COUNTIF('申込'!$U$6:$U$75,14)</f>
        <v>0</v>
      </c>
      <c r="R14" s="164">
        <f>COUNTIF('申込'!$Q$6:$Q$75,15)+COUNTIF('申込'!$U$6:$U$75,15)</f>
        <v>0</v>
      </c>
      <c r="S14" s="164">
        <f>COUNTIF('申込'!$Q$6:$Q$75,16)+COUNTIF('申込'!$U$6:$U$75,16)</f>
        <v>0</v>
      </c>
      <c r="AB14" s="152" t="s">
        <v>299</v>
      </c>
    </row>
    <row r="15" spans="1:18" ht="21">
      <c r="A15" s="221" t="s">
        <v>300</v>
      </c>
      <c r="B15" s="163" t="s">
        <v>280</v>
      </c>
      <c r="C15" s="165" t="s">
        <v>281</v>
      </c>
      <c r="D15" s="163" t="s">
        <v>301</v>
      </c>
      <c r="E15" s="163" t="s">
        <v>284</v>
      </c>
      <c r="F15" s="163" t="s">
        <v>285</v>
      </c>
      <c r="G15" s="163" t="s">
        <v>302</v>
      </c>
      <c r="H15" s="163" t="s">
        <v>303</v>
      </c>
      <c r="I15" s="163" t="s">
        <v>289</v>
      </c>
      <c r="J15" s="163" t="s">
        <v>290</v>
      </c>
      <c r="K15" s="163" t="s">
        <v>304</v>
      </c>
      <c r="L15" s="163" t="s">
        <v>293</v>
      </c>
      <c r="M15" s="163" t="s">
        <v>305</v>
      </c>
      <c r="N15" s="163" t="s">
        <v>306</v>
      </c>
      <c r="O15" s="163" t="s">
        <v>296</v>
      </c>
      <c r="P15" s="163" t="s">
        <v>307</v>
      </c>
      <c r="Q15" s="166"/>
      <c r="R15" s="166"/>
    </row>
    <row r="16" spans="1:18" ht="19.5" customHeight="1">
      <c r="A16" s="222"/>
      <c r="B16" s="164">
        <f>COUNTIF('申込'!$Q$6:$Q$75,18)+COUNTIF('申込'!$U$6:$U$75,18)</f>
        <v>0</v>
      </c>
      <c r="C16" s="164">
        <f>COUNTIF('申込'!$Q$6:$Q$75,19)+COUNTIF('申込'!$U$6:$U$75,19)</f>
        <v>0</v>
      </c>
      <c r="D16" s="164">
        <f>COUNTIF('申込'!$Q$6:$Q$75,20)+COUNTIF('申込'!$U$6:$U$75,20)</f>
        <v>0</v>
      </c>
      <c r="E16" s="164">
        <f>COUNTIF('申込'!$Q$6:$Q$75,21)+COUNTIF('申込'!$U$6:$U$75,21)</f>
        <v>0</v>
      </c>
      <c r="F16" s="164">
        <f>COUNTIF('申込'!$Q$6:$Q$75,22)+COUNTIF('申込'!$U$6:$U$75,22)</f>
        <v>0</v>
      </c>
      <c r="G16" s="164">
        <f>COUNTIF('申込'!$Q$6:$Q$75,23)+COUNTIF('申込'!$U$6:$U$75,23)</f>
        <v>0</v>
      </c>
      <c r="H16" s="164">
        <f>COUNTIF('申込'!$Q$6:$Q$75,24)+COUNTIF('申込'!$U$6:$U$75,24)</f>
        <v>0</v>
      </c>
      <c r="I16" s="164">
        <f>COUNTIF('申込'!$Y$6:$Y$75,31)</f>
        <v>0</v>
      </c>
      <c r="J16" s="164">
        <f>COUNTIF('申込'!$Q$6:$Q$75,25)+COUNTIF('申込'!$U$6:$U$75,25)</f>
        <v>0</v>
      </c>
      <c r="K16" s="164">
        <f>COUNTIF('申込'!$Q$6:$Q$75,26)+COUNTIF('申込'!$U$6:$U$75,26)</f>
        <v>0</v>
      </c>
      <c r="L16" s="164">
        <f>COUNTIF('申込'!$Q$6:$Q$75,33)+COUNTIF('申込'!$U$6:$U$75,33)</f>
        <v>0</v>
      </c>
      <c r="M16" s="164">
        <f>COUNTIF('申込'!$Q$6:$Q$75,27)+COUNTIF('申込'!$U$6:$U$75,27)</f>
        <v>0</v>
      </c>
      <c r="N16" s="164">
        <f>COUNTIF('申込'!$Q$6:$Q$75,28)+COUNTIF('申込'!$U$6:$U$75,28)</f>
        <v>0</v>
      </c>
      <c r="O16" s="164">
        <f>COUNTIF('申込'!$Q$6:$Q$75,29)+COUNTIF('申込'!$U$6:$U$75,29)</f>
        <v>0</v>
      </c>
      <c r="P16" s="164">
        <f>COUNTIF('申込'!$Q$6:$Q$75,30)+COUNTIF('申込'!$U$6:$U$75,30)</f>
        <v>0</v>
      </c>
      <c r="Q16" s="166"/>
      <c r="R16" s="166"/>
    </row>
    <row r="17" spans="1:12" ht="15" thickBot="1">
      <c r="A17" s="159"/>
      <c r="B17" s="159"/>
      <c r="C17" s="159"/>
      <c r="D17" s="159"/>
      <c r="E17" s="159"/>
      <c r="F17" s="159"/>
      <c r="G17" s="159"/>
      <c r="H17" s="159"/>
      <c r="I17" s="159"/>
      <c r="J17" s="159"/>
      <c r="K17" s="159"/>
      <c r="L17" s="159"/>
    </row>
    <row r="18" spans="1:28" ht="14.25">
      <c r="A18" s="223" t="s">
        <v>308</v>
      </c>
      <c r="B18" s="223"/>
      <c r="C18" s="224"/>
      <c r="D18" s="225" t="s">
        <v>279</v>
      </c>
      <c r="E18" s="226"/>
      <c r="F18" s="225" t="s">
        <v>300</v>
      </c>
      <c r="G18" s="226"/>
      <c r="H18" s="187" t="s">
        <v>309</v>
      </c>
      <c r="I18" s="188"/>
      <c r="J18" s="189"/>
      <c r="K18" s="193" t="s">
        <v>310</v>
      </c>
      <c r="L18" s="194"/>
      <c r="M18" s="195"/>
      <c r="N18" s="167"/>
      <c r="O18" s="167"/>
      <c r="P18" s="167"/>
      <c r="Q18" s="167"/>
      <c r="X18" s="168"/>
      <c r="Y18" s="168" t="s">
        <v>311</v>
      </c>
      <c r="Z18" s="168"/>
      <c r="AA18" s="168"/>
      <c r="AB18" s="168"/>
    </row>
    <row r="19" spans="1:28" ht="15" thickBot="1">
      <c r="A19" s="223"/>
      <c r="B19" s="223"/>
      <c r="C19" s="224"/>
      <c r="D19" s="169" t="s">
        <v>316</v>
      </c>
      <c r="E19" s="170" t="s">
        <v>317</v>
      </c>
      <c r="F19" s="169" t="s">
        <v>318</v>
      </c>
      <c r="G19" s="170" t="s">
        <v>317</v>
      </c>
      <c r="H19" s="190"/>
      <c r="I19" s="191"/>
      <c r="J19" s="192"/>
      <c r="K19" s="196"/>
      <c r="L19" s="197"/>
      <c r="M19" s="198"/>
      <c r="Y19" s="168">
        <v>1</v>
      </c>
      <c r="Z19" s="168">
        <v>2</v>
      </c>
      <c r="AA19" s="168"/>
      <c r="AB19" s="168"/>
    </row>
    <row r="20" spans="1:28" ht="19.5" customHeight="1" thickTop="1">
      <c r="A20" s="199" t="s">
        <v>312</v>
      </c>
      <c r="B20" s="200"/>
      <c r="C20" s="201"/>
      <c r="D20" s="171"/>
      <c r="E20" s="172"/>
      <c r="F20" s="177"/>
      <c r="G20" s="178"/>
      <c r="H20" s="202">
        <f>(D20+F20)*$Y$20+(E20+G20)*Z20</f>
        <v>0</v>
      </c>
      <c r="I20" s="203"/>
      <c r="J20" s="204"/>
      <c r="K20" s="205">
        <f>SUM(H20:H21)</f>
        <v>0</v>
      </c>
      <c r="L20" s="206"/>
      <c r="M20" s="207"/>
      <c r="X20" s="168" t="s">
        <v>313</v>
      </c>
      <c r="Y20" s="173">
        <v>1300</v>
      </c>
      <c r="Z20" s="174">
        <v>1500</v>
      </c>
      <c r="AA20" s="173"/>
      <c r="AB20" s="173"/>
    </row>
    <row r="21" spans="1:28" ht="19.5" customHeight="1" thickBot="1">
      <c r="A21" s="211" t="s">
        <v>314</v>
      </c>
      <c r="B21" s="212"/>
      <c r="C21" s="213"/>
      <c r="D21" s="217"/>
      <c r="E21" s="218"/>
      <c r="F21" s="219"/>
      <c r="G21" s="220"/>
      <c r="H21" s="214">
        <f>(D21+F21)*$Z$21</f>
        <v>0</v>
      </c>
      <c r="I21" s="215"/>
      <c r="J21" s="216"/>
      <c r="K21" s="208"/>
      <c r="L21" s="209"/>
      <c r="M21" s="210"/>
      <c r="X21" s="168" t="s">
        <v>133</v>
      </c>
      <c r="Y21" s="175"/>
      <c r="Z21" s="175">
        <v>2000</v>
      </c>
      <c r="AA21" s="176"/>
      <c r="AB21" s="176"/>
    </row>
    <row r="31" ht="21.75"/>
    <row r="40" ht="21.75"/>
    <row r="46" ht="21.75"/>
    <row r="47" ht="21.75"/>
    <row r="50" ht="21.75"/>
    <row r="51" ht="21.75"/>
    <row r="54" ht="21.75"/>
    <row r="55" ht="21.75"/>
    <row r="56" ht="21.75"/>
    <row r="57" ht="21.75"/>
    <row r="58" ht="21.75"/>
    <row r="59" ht="21.75"/>
    <row r="60" ht="21.75"/>
    <row r="61" ht="21.75"/>
    <row r="62" ht="21.75"/>
    <row r="63" ht="21.75"/>
    <row r="64" ht="21.75"/>
    <row r="65" ht="21.75"/>
    <row r="66" ht="21.75"/>
    <row r="67" ht="21.75"/>
    <row r="68" ht="21.75"/>
    <row r="69" ht="21.75"/>
    <row r="70" ht="21.75"/>
    <row r="71" ht="21.75"/>
  </sheetData>
  <sheetProtection sheet="1" selectLockedCells="1"/>
  <mergeCells count="39">
    <mergeCell ref="F1:G1"/>
    <mergeCell ref="H1:Q1"/>
    <mergeCell ref="A3:C3"/>
    <mergeCell ref="D3:K3"/>
    <mergeCell ref="L3:Q3"/>
    <mergeCell ref="A4:C4"/>
    <mergeCell ref="D4:K4"/>
    <mergeCell ref="L4:Q4"/>
    <mergeCell ref="A5:C5"/>
    <mergeCell ref="D5:K5"/>
    <mergeCell ref="L5:Q6"/>
    <mergeCell ref="A6:C6"/>
    <mergeCell ref="D6:K6"/>
    <mergeCell ref="A7:C7"/>
    <mergeCell ref="D7:K7"/>
    <mergeCell ref="L7:Q7"/>
    <mergeCell ref="H9:J9"/>
    <mergeCell ref="K9:N9"/>
    <mergeCell ref="O9:Q9"/>
    <mergeCell ref="D10:G10"/>
    <mergeCell ref="H10:J10"/>
    <mergeCell ref="K10:N10"/>
    <mergeCell ref="O10:Q10"/>
    <mergeCell ref="A13:A14"/>
    <mergeCell ref="A15:A16"/>
    <mergeCell ref="A18:C19"/>
    <mergeCell ref="D18:E18"/>
    <mergeCell ref="F18:G18"/>
    <mergeCell ref="A9:C10"/>
    <mergeCell ref="D9:G9"/>
    <mergeCell ref="H18:J19"/>
    <mergeCell ref="K18:M19"/>
    <mergeCell ref="A20:C20"/>
    <mergeCell ref="H20:J20"/>
    <mergeCell ref="K20:M21"/>
    <mergeCell ref="A21:C21"/>
    <mergeCell ref="H21:J21"/>
    <mergeCell ref="D21:E21"/>
    <mergeCell ref="F21:G21"/>
  </mergeCells>
  <dataValidations count="1">
    <dataValidation type="list" allowBlank="1" showInputMessage="1" showErrorMessage="1" sqref="H10:J10 S65536:T65536 J65536:L65536 O10:Q10">
      <formula1>$AB$2:$AB$16</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1"/>
  <sheetViews>
    <sheetView zoomScalePageLayoutView="0" workbookViewId="0" topLeftCell="A1">
      <selection activeCell="A3" sqref="A3:J3"/>
    </sheetView>
  </sheetViews>
  <sheetFormatPr defaultColWidth="9.140625" defaultRowHeight="15"/>
  <cols>
    <col min="2" max="2" width="50.28125" style="0" customWidth="1"/>
  </cols>
  <sheetData>
    <row r="1" spans="1:10" ht="26.25" customHeight="1">
      <c r="A1" s="285"/>
      <c r="B1" s="285"/>
      <c r="C1" s="285"/>
      <c r="D1" s="285"/>
      <c r="E1" s="285"/>
      <c r="F1" s="285"/>
      <c r="G1" s="285"/>
      <c r="H1" s="285"/>
      <c r="I1" s="285"/>
      <c r="J1" s="285"/>
    </row>
    <row r="2" ht="26.25" customHeight="1" thickBot="1">
      <c r="A2" s="25" t="s">
        <v>33</v>
      </c>
    </row>
    <row r="3" spans="1:10" ht="72" customHeight="1" thickBot="1" thickTop="1">
      <c r="A3" s="286" t="s">
        <v>34</v>
      </c>
      <c r="B3" s="287"/>
      <c r="C3" s="287"/>
      <c r="D3" s="287"/>
      <c r="E3" s="287"/>
      <c r="F3" s="287"/>
      <c r="G3" s="287"/>
      <c r="H3" s="287"/>
      <c r="I3" s="287"/>
      <c r="J3" s="288"/>
    </row>
    <row r="4" s="26" customFormat="1" ht="18" customHeight="1" thickTop="1">
      <c r="A4" s="26" t="s">
        <v>35</v>
      </c>
    </row>
    <row r="5" spans="1:10" s="26" customFormat="1" ht="18" customHeight="1">
      <c r="A5" s="289" t="s">
        <v>36</v>
      </c>
      <c r="B5" s="289"/>
      <c r="C5" s="289"/>
      <c r="D5" s="289"/>
      <c r="E5" s="289"/>
      <c r="F5" s="289"/>
      <c r="G5" s="289"/>
      <c r="H5" s="289"/>
      <c r="I5" s="289"/>
      <c r="J5" s="289"/>
    </row>
    <row r="6" spans="1:10" ht="33.75" customHeight="1">
      <c r="A6" s="27" t="s">
        <v>37</v>
      </c>
      <c r="B6" s="27" t="s">
        <v>38</v>
      </c>
      <c r="C6" s="27" t="s">
        <v>39</v>
      </c>
      <c r="D6" s="27" t="s">
        <v>39</v>
      </c>
      <c r="E6" s="27" t="s">
        <v>40</v>
      </c>
      <c r="F6" s="27" t="s">
        <v>41</v>
      </c>
      <c r="G6" s="27" t="s">
        <v>39</v>
      </c>
      <c r="H6" s="27" t="s">
        <v>42</v>
      </c>
      <c r="I6" s="27" t="s">
        <v>39</v>
      </c>
      <c r="J6" s="27" t="s">
        <v>43</v>
      </c>
    </row>
    <row r="7" spans="1:10" ht="22.5" customHeight="1">
      <c r="A7" s="27">
        <v>1</v>
      </c>
      <c r="B7" s="28" t="s">
        <v>44</v>
      </c>
      <c r="C7" s="29"/>
      <c r="D7" s="29"/>
      <c r="E7" s="29"/>
      <c r="F7" s="29"/>
      <c r="G7" s="29"/>
      <c r="H7" s="29"/>
      <c r="I7" s="29"/>
      <c r="J7" s="29"/>
    </row>
    <row r="8" spans="1:10" ht="22.5" customHeight="1">
      <c r="A8" s="27">
        <v>2</v>
      </c>
      <c r="B8" s="29" t="s">
        <v>45</v>
      </c>
      <c r="C8" s="29"/>
      <c r="D8" s="29"/>
      <c r="E8" s="29"/>
      <c r="F8" s="29"/>
      <c r="G8" s="29"/>
      <c r="H8" s="29"/>
      <c r="I8" s="29"/>
      <c r="J8" s="29"/>
    </row>
    <row r="9" spans="1:10" ht="22.5" customHeight="1">
      <c r="A9" s="27">
        <v>3</v>
      </c>
      <c r="B9" s="29" t="s">
        <v>46</v>
      </c>
      <c r="C9" s="29"/>
      <c r="D9" s="29"/>
      <c r="E9" s="29"/>
      <c r="F9" s="29"/>
      <c r="G9" s="29"/>
      <c r="H9" s="29"/>
      <c r="I9" s="29"/>
      <c r="J9" s="29"/>
    </row>
    <row r="10" spans="1:10" ht="22.5" customHeight="1">
      <c r="A10" s="27">
        <v>4</v>
      </c>
      <c r="B10" s="29" t="s">
        <v>47</v>
      </c>
      <c r="C10" s="29"/>
      <c r="D10" s="29"/>
      <c r="E10" s="29"/>
      <c r="F10" s="29"/>
      <c r="G10" s="29"/>
      <c r="H10" s="29"/>
      <c r="I10" s="29"/>
      <c r="J10" s="29"/>
    </row>
    <row r="11" spans="1:10" ht="22.5" customHeight="1">
      <c r="A11" s="27">
        <v>5</v>
      </c>
      <c r="B11" s="29" t="s">
        <v>48</v>
      </c>
      <c r="C11" s="29"/>
      <c r="D11" s="29"/>
      <c r="E11" s="29"/>
      <c r="F11" s="29"/>
      <c r="G11" s="29"/>
      <c r="H11" s="29"/>
      <c r="I11" s="29"/>
      <c r="J11" s="29"/>
    </row>
    <row r="12" spans="1:10" ht="22.5" customHeight="1">
      <c r="A12" s="27">
        <v>6</v>
      </c>
      <c r="B12" s="29" t="s">
        <v>49</v>
      </c>
      <c r="C12" s="29"/>
      <c r="D12" s="29"/>
      <c r="E12" s="29"/>
      <c r="F12" s="29"/>
      <c r="G12" s="29"/>
      <c r="H12" s="29"/>
      <c r="I12" s="29"/>
      <c r="J12" s="29"/>
    </row>
    <row r="13" spans="1:10" ht="22.5" customHeight="1">
      <c r="A13" s="27">
        <v>7</v>
      </c>
      <c r="B13" s="29" t="s">
        <v>50</v>
      </c>
      <c r="C13" s="29"/>
      <c r="D13" s="29"/>
      <c r="E13" s="29"/>
      <c r="F13" s="29"/>
      <c r="G13" s="29"/>
      <c r="H13" s="29"/>
      <c r="I13" s="29"/>
      <c r="J13" s="29"/>
    </row>
    <row r="14" spans="1:10" ht="22.5" customHeight="1">
      <c r="A14" s="27">
        <v>8</v>
      </c>
      <c r="B14" s="29" t="s">
        <v>51</v>
      </c>
      <c r="C14" s="29"/>
      <c r="D14" s="29"/>
      <c r="E14" s="29"/>
      <c r="F14" s="29"/>
      <c r="G14" s="29"/>
      <c r="H14" s="29"/>
      <c r="I14" s="29"/>
      <c r="J14" s="29"/>
    </row>
    <row r="15" spans="1:10" ht="22.5" customHeight="1">
      <c r="A15" s="27">
        <v>9</v>
      </c>
      <c r="B15" s="29" t="s">
        <v>52</v>
      </c>
      <c r="C15" s="29"/>
      <c r="D15" s="29"/>
      <c r="E15" s="29"/>
      <c r="F15" s="29"/>
      <c r="G15" s="29"/>
      <c r="H15" s="29"/>
      <c r="I15" s="29"/>
      <c r="J15" s="29"/>
    </row>
    <row r="16" spans="1:10" ht="22.5" customHeight="1">
      <c r="A16" s="27">
        <v>10</v>
      </c>
      <c r="B16" s="29" t="s">
        <v>53</v>
      </c>
      <c r="C16" s="29"/>
      <c r="D16" s="29"/>
      <c r="E16" s="29"/>
      <c r="F16" s="29"/>
      <c r="G16" s="29"/>
      <c r="H16" s="29"/>
      <c r="I16" s="29"/>
      <c r="J16" s="29"/>
    </row>
    <row r="17" spans="1:10" ht="22.5" customHeight="1">
      <c r="A17" s="27">
        <v>11</v>
      </c>
      <c r="B17" s="29" t="s">
        <v>54</v>
      </c>
      <c r="C17" s="30" t="s">
        <v>55</v>
      </c>
      <c r="D17" s="30" t="s">
        <v>55</v>
      </c>
      <c r="E17" s="30" t="s">
        <v>56</v>
      </c>
      <c r="F17" s="30" t="s">
        <v>55</v>
      </c>
      <c r="G17" s="30" t="s">
        <v>57</v>
      </c>
      <c r="H17" s="30" t="s">
        <v>55</v>
      </c>
      <c r="I17" s="30" t="s">
        <v>58</v>
      </c>
      <c r="J17" s="30" t="s">
        <v>59</v>
      </c>
    </row>
    <row r="19" spans="1:10" s="24" customFormat="1" ht="14.25">
      <c r="A19" s="290" t="s">
        <v>60</v>
      </c>
      <c r="B19" s="291"/>
      <c r="C19" s="290" t="s">
        <v>61</v>
      </c>
      <c r="D19" s="290"/>
      <c r="E19" s="290"/>
      <c r="F19" s="290"/>
      <c r="G19" s="290"/>
      <c r="H19" s="290"/>
      <c r="I19" s="290"/>
      <c r="J19" s="290"/>
    </row>
    <row r="20" s="24" customFormat="1" ht="14.25">
      <c r="C20" s="31" t="s">
        <v>62</v>
      </c>
    </row>
    <row r="21" spans="1:3" s="24" customFormat="1" ht="14.25">
      <c r="A21" s="290" t="s">
        <v>63</v>
      </c>
      <c r="B21" s="291"/>
      <c r="C21" s="32" t="s">
        <v>64</v>
      </c>
    </row>
  </sheetData>
  <sheetProtection/>
  <mergeCells count="6">
    <mergeCell ref="A1:J1"/>
    <mergeCell ref="A3:J3"/>
    <mergeCell ref="A5:J5"/>
    <mergeCell ref="A19:B19"/>
    <mergeCell ref="C19:J19"/>
    <mergeCell ref="A21:B2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松本　穣</dc:creator>
  <cp:keywords/>
  <dc:description/>
  <cp:lastModifiedBy>渡部　光一</cp:lastModifiedBy>
  <cp:lastPrinted>2023-07-13T23:18:33Z</cp:lastPrinted>
  <dcterms:created xsi:type="dcterms:W3CDTF">2011-07-08T00:19:31Z</dcterms:created>
  <dcterms:modified xsi:type="dcterms:W3CDTF">2023-07-14T07:07:20Z</dcterms:modified>
  <cp:category/>
  <cp:version/>
  <cp:contentType/>
  <cp:contentStatus/>
</cp:coreProperties>
</file>